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اجمالي" sheetId="2" r:id="rId3"/>
    <sheet name="Sheet6" sheetId="3" state="hidden" r:id="rId4"/>
    <sheet name="حسب المناطق" sheetId="4" r:id="rId5"/>
    <sheet name="Sheet6 (2)" sheetId="5" state="hidden" r:id="rId6"/>
    <sheet name="اجمالي (2)" sheetId="6" r:id="rId7"/>
    <sheet name="Sheet6 (3)" sheetId="7" state="hidden" r:id="rId8"/>
    <sheet name="اهم السلع" sheetId="8" r:id="rId9"/>
    <sheet name="Sheet6 (4)" sheetId="9" state="hidden" r:id="rId10"/>
    <sheet name="منافذ الحدودية" sheetId="10" r:id="rId11"/>
    <sheet name="Sheet6 (5)" sheetId="11" state="hidden" r:id="rId12"/>
    <sheet name="اهم الشركاء" sheetId="12" r:id="rId13"/>
    <sheet name="Sheet6 (6)" sheetId="13" state="hidden" r:id="rId14"/>
  </sheets>
  <definedNames>
    <definedName name="_xlnm.Print_Area" localSheetId="0">اجمالي!$A$1:$N$17</definedName>
    <definedName name="_xlnm.Print_Area" localSheetId="2">'حسب المناطق'!$A$1:$G$39</definedName>
    <definedName name="_xlnm.Print_Titles" localSheetId="2">'حسب المناطق'!$1:$5</definedName>
    <definedName name="_xlnm.Print_Area" localSheetId="4">'اجمالي (2)'!$A$1:$N$17</definedName>
    <definedName name="_xlnm.Print_Area" localSheetId="6">'اهم السلع'!$A$1:$E$14</definedName>
    <definedName name="_xlnm.Print_Area" localSheetId="8">'منافذ الحدودية'!$A$1:$F$20</definedName>
    <definedName name="_xlnm.Print_Area" localSheetId="10">'اهم الشركاء'!$A$1:$E$17</definedName>
  </definedNames>
  <calcPr fullCalcOnLoad="1"/>
</workbook>
</file>

<file path=xl/calcChain.xml><?xml version="1.0" encoding="utf-8"?>
<calcChain xmlns="http://schemas.openxmlformats.org/spreadsheetml/2006/main">
  <c r="M17" i="2" l="1"/>
</calcChain>
</file>

<file path=xl/sharedStrings.xml><?xml version="1.0" encoding="utf-8"?>
<sst xmlns="http://schemas.openxmlformats.org/spreadsheetml/2006/main" count="551" uniqueCount="189">
  <si>
    <t>اجمالي قيمة الصادرات للسنوات 2016 - 2020  (القيمة مليار دينار عراقي &amp; مليون دولار امريكي)</t>
  </si>
  <si>
    <t>Total exports during the years 2016 -2020 (value Bill  ID &amp; Mill $ )</t>
  </si>
  <si>
    <t>أسم السلعة</t>
  </si>
  <si>
    <t>نسبة التغير السنوي %</t>
  </si>
  <si>
    <t>نسبة النمو المركب 2020-2016 %</t>
  </si>
  <si>
    <t>Commodity Export</t>
  </si>
  <si>
    <t>Mill ($)</t>
  </si>
  <si>
    <t>Mill (ID)</t>
  </si>
  <si>
    <t>Annual change ratio %</t>
  </si>
  <si>
    <t>Compound  grwoth rate 2016-2020 %</t>
  </si>
  <si>
    <t>النفط الخام</t>
  </si>
  <si>
    <t>Crude oil</t>
  </si>
  <si>
    <t xml:space="preserve"> </t>
  </si>
  <si>
    <t>المنتجات النفطية</t>
  </si>
  <si>
    <t>Oil products</t>
  </si>
  <si>
    <t>زيت الوقود الاعتيادي</t>
  </si>
  <si>
    <t>ــ</t>
  </si>
  <si>
    <t>Regular Fuel Oil</t>
  </si>
  <si>
    <t>نفثا</t>
  </si>
  <si>
    <t>Naphtha</t>
  </si>
  <si>
    <t>بنزين طبيعي</t>
  </si>
  <si>
    <t>Natural Gasoline</t>
  </si>
  <si>
    <t>تقطير فراغي</t>
  </si>
  <si>
    <t>Vacuum Distillation</t>
  </si>
  <si>
    <t>اسفلت</t>
  </si>
  <si>
    <t>Asphalt</t>
  </si>
  <si>
    <t>مجموع المنتجات النفطية</t>
  </si>
  <si>
    <t>Total products oil</t>
  </si>
  <si>
    <t>صادرات سلعية</t>
  </si>
  <si>
    <t>Commodity export</t>
  </si>
  <si>
    <t xml:space="preserve">المجموع العام </t>
  </si>
  <si>
    <t>Grand Total</t>
  </si>
  <si>
    <t>Value of other exports  by quarter &amp; country of destination for  the years 2020 (value ID &amp;  $ )</t>
  </si>
  <si>
    <t>جدول (3)</t>
  </si>
  <si>
    <t>Table. (3)</t>
  </si>
  <si>
    <t>البلد</t>
  </si>
  <si>
    <t>الربع الاول</t>
  </si>
  <si>
    <t>الربع الثاني</t>
  </si>
  <si>
    <t>الربع الثالث</t>
  </si>
  <si>
    <t>الربع الرابع</t>
  </si>
  <si>
    <t>المجموع</t>
  </si>
  <si>
    <t>الاهمية النسبية</t>
  </si>
  <si>
    <t>Country</t>
  </si>
  <si>
    <t>First quarter</t>
  </si>
  <si>
    <t>Second quarter</t>
  </si>
  <si>
    <t>Third quarter</t>
  </si>
  <si>
    <t>Fourth quarter</t>
  </si>
  <si>
    <t>Total</t>
  </si>
  <si>
    <t xml:space="preserve">  Relative importance  % </t>
  </si>
  <si>
    <t>Value ($)</t>
  </si>
  <si>
    <t>Value (ID)</t>
  </si>
  <si>
    <t>سلع استهلاكية غير مصنفة في مكان آخر - معمرة</t>
  </si>
  <si>
    <t>Consumer goods not elsewhere specified - Durable</t>
  </si>
  <si>
    <t>سلع استهلاكية غير مصنفة في مكان آخر -غير معمرة</t>
  </si>
  <si>
    <t>Consumer goods not elsewhere specified - Semi-durable</t>
  </si>
  <si>
    <t>الوقود وزيوت التشحيم  - اولية</t>
  </si>
  <si>
    <t>Fuels and lubricants-   Primary</t>
  </si>
  <si>
    <t>الوقود وزيوت التشحيم  - مصنعة للسيارات</t>
  </si>
  <si>
    <t>Fuels and lubricants - Processed- Motor spirit</t>
  </si>
  <si>
    <t>تجهيزات صناعية غير مذكورة في مكان آخر - اولية</t>
  </si>
  <si>
    <t>Industrial supplies not elsewhere specified-Primary</t>
  </si>
  <si>
    <t>تجهيزات صناعية غير مذكورة في مكان آخر - مصنعة</t>
  </si>
  <si>
    <t>Industrial supplies not elsewhere specified-Processed</t>
  </si>
  <si>
    <t>غذائية ومشروبات - مصنعة للاستهلاك العائلي</t>
  </si>
  <si>
    <t>Mainly for household consumption</t>
  </si>
  <si>
    <t>غذائية ومشروبات- اولية للاستهلاك العائلي</t>
  </si>
  <si>
    <t>غذائية ومشروبات - للاغراض الصناعية</t>
  </si>
  <si>
    <t>Mainly for industry</t>
  </si>
  <si>
    <t>غذائية ومشروبات- اولية للصناعة</t>
  </si>
  <si>
    <t>إجمالي قيمة الصــادرات السلعية حســـب المناطق وبلد المقــصد لسنة 2020 (القيمة  دينار عراقي &amp;  دولار امريكي)</t>
  </si>
  <si>
    <t>Value exports  by Zone &amp; country of destination for  the years 2020 (value ID &amp;  $ )</t>
  </si>
  <si>
    <t>المنطقة</t>
  </si>
  <si>
    <t>بلد المنشا</t>
  </si>
  <si>
    <t>القيمة بالدولار</t>
  </si>
  <si>
    <t>القيمة بالدينار</t>
  </si>
  <si>
    <t xml:space="preserve">  الاهمية النسبية  %</t>
  </si>
  <si>
    <t>zone</t>
  </si>
  <si>
    <t>Value($)</t>
  </si>
  <si>
    <t>Value(I.D)</t>
  </si>
  <si>
    <t xml:space="preserve">  Relative importance % </t>
  </si>
  <si>
    <t>دول عربية</t>
  </si>
  <si>
    <t>Arabic countries</t>
  </si>
  <si>
    <t>الجمهورية العربية السورية</t>
  </si>
  <si>
    <t>Syria</t>
  </si>
  <si>
    <t>المملكة الاردنية الهاشمية</t>
  </si>
  <si>
    <t>Jordan</t>
  </si>
  <si>
    <t>لبنان</t>
  </si>
  <si>
    <t>Lebanon</t>
  </si>
  <si>
    <t>قطر</t>
  </si>
  <si>
    <t>Qatar</t>
  </si>
  <si>
    <t>الامارات العربية المتحدة</t>
  </si>
  <si>
    <t>United Arab Emirates</t>
  </si>
  <si>
    <t>جمهورية مصر العربية</t>
  </si>
  <si>
    <t>Egypt</t>
  </si>
  <si>
    <t>السودان</t>
  </si>
  <si>
    <t>Sudan</t>
  </si>
  <si>
    <t>مجموع المنطقة</t>
  </si>
  <si>
    <t>دول اوربا الغربية</t>
  </si>
  <si>
    <t>western europe countries</t>
  </si>
  <si>
    <t>بلجيكا</t>
  </si>
  <si>
    <t>Belgium</t>
  </si>
  <si>
    <t>المانيا</t>
  </si>
  <si>
    <t>Germany</t>
  </si>
  <si>
    <t>هولندا</t>
  </si>
  <si>
    <t>Netherlands</t>
  </si>
  <si>
    <t>Total area</t>
  </si>
  <si>
    <t>دول اسيوية</t>
  </si>
  <si>
    <t>Asia countries</t>
  </si>
  <si>
    <t>الصين</t>
  </si>
  <si>
    <t>China</t>
  </si>
  <si>
    <t>تركيا</t>
  </si>
  <si>
    <t>Turkey</t>
  </si>
  <si>
    <t>ايران</t>
  </si>
  <si>
    <t>Iran</t>
  </si>
  <si>
    <t>الهند</t>
  </si>
  <si>
    <t>India</t>
  </si>
  <si>
    <t>سنغافورة</t>
  </si>
  <si>
    <t>Singapore</t>
  </si>
  <si>
    <t>كوريا الجنوبية</t>
  </si>
  <si>
    <t>South Korea</t>
  </si>
  <si>
    <t>ماليزيا</t>
  </si>
  <si>
    <t>Malaysia</t>
  </si>
  <si>
    <t>دول افريقية عدا العربية</t>
  </si>
  <si>
    <t>African countries except the Arab</t>
  </si>
  <si>
    <t>جنوب افريقيا</t>
  </si>
  <si>
    <t>South Africa</t>
  </si>
  <si>
    <t>دول امريكا الجنوبية</t>
  </si>
  <si>
    <t>south america countries</t>
  </si>
  <si>
    <t>الارجنتين</t>
  </si>
  <si>
    <t>Argentina</t>
  </si>
  <si>
    <t>دول امريكا الشمالية</t>
  </si>
  <si>
    <t>North American countries</t>
  </si>
  <si>
    <t>الولايات المتحدة الامريكية</t>
  </si>
  <si>
    <t>United States of America</t>
  </si>
  <si>
    <t>المجموع العام</t>
  </si>
  <si>
    <t>أهم البضائع للصادرات السلعية  لسنة 2020 (القيمة مليون دينار عراقي &amp; دولار امريكي)</t>
  </si>
  <si>
    <t>Major  exports commodities for the year 2020(value Mill  ID &amp;  $ )</t>
  </si>
  <si>
    <t xml:space="preserve">     البلد</t>
  </si>
  <si>
    <t>الاهمية النسبية %</t>
  </si>
  <si>
    <t xml:space="preserve"> Relative importance  % </t>
  </si>
  <si>
    <t>وقود _ارواح النفط  (بنزين ) للمحركات (عدا محركات الطائرات )</t>
  </si>
  <si>
    <t>Motor gasoline</t>
  </si>
  <si>
    <t>  زيوت ومحضّرات كاملة نافثا من زيوت  نفط او المواد المعدنية القارية</t>
  </si>
  <si>
    <t>Whole naphtha of Light oils and preparations</t>
  </si>
  <si>
    <t>زيوت محضرات التشحيم</t>
  </si>
  <si>
    <t>Greases</t>
  </si>
  <si>
    <t> مخاليط قارية أساسها الأسفلت أو القار الطبيعيان أو القار النفطي أو القطران المعدني أو زفت القطران المعدني (مثل المعاجين القارية "كت باك").</t>
  </si>
  <si>
    <t>Bituminous mixtures based on natural asphalt, on natural bitumen, on petroleum bitumen, on mineral tar or on mineral tar pitch (for example, bituminous mastics, cutbacks).</t>
  </si>
  <si>
    <t>بنزول (بنزين) من زيوت ومنتجات أخرى ناتجة عن تقطير قطران الفحم الحجري في درجات حرارة عالية؛</t>
  </si>
  <si>
    <t>Benzol (benzene): products of the distillation of high temperature coal tar</t>
  </si>
  <si>
    <t>  فضلات زيوت - محتوية على دي فنيل بولي كلوريه (PCB) أو على تيرفنيل بولي كلوريه (PCT) أو دي فنيل بولي بروميه (PBB)</t>
  </si>
  <si>
    <t>Waste oils Containing polychlorinated biphenyls (PCBs), polychlorinated terphenyls (PCTs) or polybrominated biphenyls (PBBs)</t>
  </si>
  <si>
    <t> زيوت نفط وزيوت مواد معدنية قارية خام.</t>
  </si>
  <si>
    <t>Petroleum oils and oils obtained from bituminous minerals, crude.</t>
  </si>
  <si>
    <t>سلع اخرى</t>
  </si>
  <si>
    <t>Drills, lathes and Milolebatt</t>
  </si>
  <si>
    <t>قيمة الصادرات السلعية حسب الطريق والمنافذ الحدودية لسنة 2020 (القيمة مليون دينار عراقي &amp;  دولار امريكي)</t>
  </si>
  <si>
    <t>The value of exportsby way and border corssings for  year 2020 (value Mill  ID &amp;  $ )</t>
  </si>
  <si>
    <t>الرمز</t>
  </si>
  <si>
    <t>اسم المنفذ الحدودي</t>
  </si>
  <si>
    <t>القيمة بالادولار</t>
  </si>
  <si>
    <t>الاهمية النسبية  %</t>
  </si>
  <si>
    <t>port</t>
  </si>
  <si>
    <t>الوليد \الرطبة \ القائم</t>
  </si>
  <si>
    <t>waled/rutbah/qaam</t>
  </si>
  <si>
    <t>طريبيل</t>
  </si>
  <si>
    <t>treebell</t>
  </si>
  <si>
    <t>ميناء ام قصر</t>
  </si>
  <si>
    <t>um qaser-port</t>
  </si>
  <si>
    <t>ميناء ابو فلوس</t>
  </si>
  <si>
    <t>abo fulus-port</t>
  </si>
  <si>
    <t>الخليل \ زاخو</t>
  </si>
  <si>
    <t>\khalel</t>
  </si>
  <si>
    <t>مطار بغداد</t>
  </si>
  <si>
    <t>baghdad airport</t>
  </si>
  <si>
    <t>مطار النجف</t>
  </si>
  <si>
    <t>najef airport</t>
  </si>
  <si>
    <t>ميناء خور الزبير</t>
  </si>
  <si>
    <t>khour zubeer port</t>
  </si>
  <si>
    <t>خور العبد الله</t>
  </si>
  <si>
    <t>khour Abdullah</t>
  </si>
  <si>
    <t>عرعر</t>
  </si>
  <si>
    <t>Arar</t>
  </si>
  <si>
    <t>إبراهيم الخليل</t>
  </si>
  <si>
    <t>Ibrahim Alkhalil</t>
  </si>
  <si>
    <t>قيمة الصادرات السلعية لأهم الشركاء التجاريين للعراق لسنة 2020 (القيمة مليون دينار عراقي &amp;  دولار امريكي)</t>
  </si>
  <si>
    <t>Value export  commodity  for major trade Iraqi partners for the year 2020 (value Mill  ID &amp;  $ )</t>
  </si>
  <si>
    <t>دول أخرى</t>
  </si>
  <si>
    <t xml:space="preserve">Other countries </t>
  </si>
</sst>
</file>

<file path=xl/styles.xml><?xml version="1.0" encoding="utf-8"?>
<styleSheet xmlns="http://schemas.openxmlformats.org/spreadsheetml/2006/main">
  <numFmts count="4">
    <numFmt numFmtId="177" formatCode="#,##0.0"/>
    <numFmt numFmtId="178" formatCode="0.0"/>
    <numFmt numFmtId="179" formatCode="0.000"/>
    <numFmt numFmtId="180" formatCode="#,##0;[Red]#,##0"/>
  </numFmts>
  <fonts count="37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rgb="FF1F0000"/>
      <name val="Times New Roman"/>
      <family val="1"/>
    </font>
    <font>
      <b/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0"/>
      <color rgb="FF000000"/>
      <name val="Arial"/>
      <family val="0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b/>
      <sz val="14"/>
      <color rgb="FF1F0000"/>
      <name val="Times New Roman"/>
      <family val="1"/>
    </font>
    <font>
      <b/>
      <sz val="10"/>
      <color rgb="FF1F0000"/>
      <name val="Times New Roman"/>
      <family val="1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theme="3" tint="-0.24997000396251678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7998476028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799847602844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8000860214233"/>
        <bgColor indexed="64"/>
      </patternFill>
    </fill>
  </fills>
  <borders count="33">
    <border>
      <left/>
      <right/>
      <top/>
      <bottom/>
      <diagonal/>
    </border>
    <border>
      <left>
        <color rgb="FF000000"/>
      </left>
      <right style="thin">
        <color auto="1"/>
      </right>
      <top style="thin">
        <color auto="1"/>
      </top>
      <bottom>
        <color rgb="FF000000"/>
      </bottom>
    </border>
    <border>
      <left style="thin">
        <color auto="1"/>
      </left>
      <right>
        <color rgb="FF000000"/>
      </right>
      <top style="thin">
        <color auto="1"/>
      </top>
      <bottom style="thin">
        <color auto="1"/>
      </bottom>
    </border>
    <border>
      <left>
        <color rgb="FF00000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>
        <color rgb="FF000000"/>
      </right>
      <top style="thin">
        <color auto="1"/>
      </top>
      <bottom>
        <color rgb="FF000000"/>
      </bottom>
    </border>
    <border>
      <left>
        <color rgb="FF000000"/>
      </left>
      <right>
        <color rgb="FF000000"/>
      </right>
      <top style="thin">
        <color auto="1"/>
      </top>
      <bottom>
        <color rgb="FF000000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>
        <color rgb="FF000000"/>
      </left>
      <right>
        <color rgb="FF000000"/>
      </right>
      <top>
        <color rgb="FF000000"/>
      </top>
      <bottom style="thin">
        <color auto="1"/>
      </bottom>
    </border>
    <border>
      <left>
        <color rgb="FF000000"/>
      </left>
      <right>
        <color rgb="FF000000"/>
      </right>
      <top style="thin">
        <color auto="1"/>
      </top>
      <bottom style="thin">
        <color auto="1"/>
      </bottom>
    </border>
    <border>
      <left>
        <color rgb="FF000000"/>
      </left>
      <right>
        <color rgb="FF000000"/>
      </right>
      <top style="dashDot">
        <color auto="1"/>
      </top>
      <bottom style="dashDot">
        <color auto="1"/>
      </bottom>
    </border>
    <border>
      <left/>
      <right/>
      <top/>
      <bottom style="dashDotDot">
        <color auto="1"/>
      </bottom>
    </border>
    <border>
      <left>
        <color rgb="FF000000"/>
      </left>
      <right>
        <color rgb="FF000000"/>
      </right>
      <top style="thin">
        <color auto="1"/>
      </top>
      <bottom style="double">
        <color auto="1"/>
      </bottom>
    </border>
    <border>
      <left>
        <color rgb="FF000000"/>
      </left>
      <right>
        <color rgb="FF000000"/>
      </right>
      <top style="dashDot">
        <color auto="1"/>
      </top>
      <bottom>
        <color rgb="FF000000"/>
      </bottom>
    </border>
    <border>
      <left/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/>
      <right>
        <color rgb="FF000000"/>
      </right>
      <top style="double">
        <color auto="1"/>
      </top>
      <bottom style="medium">
        <color auto="1"/>
      </bottom>
    </border>
    <border>
      <left>
        <color rgb="FF000000"/>
      </left>
      <right>
        <color rgb="FF000000"/>
      </right>
      <top style="double">
        <color auto="1"/>
      </top>
      <bottom style="thin">
        <color auto="1"/>
      </bottom>
    </border>
    <border>
      <left>
        <color rgb="FF000000"/>
      </left>
      <right>
        <color rgb="FF000000"/>
      </right>
      <top>
        <color rgb="FF000000"/>
      </top>
      <bottom style="double">
        <color auto="1"/>
      </bottom>
    </border>
    <border>
      <left style="thin">
        <color rgb="FFC0C0C0"/>
      </left>
      <right style="thin">
        <color rgb="FFC0C0C0"/>
      </right>
      <top style="thin">
        <color auto="1"/>
      </top>
      <bottom style="thin">
        <color auto="1"/>
      </bottom>
    </border>
    <border>
      <left>
        <color rgb="FF000000"/>
      </left>
      <right>
        <color rgb="FF000000"/>
      </right>
      <top style="dashDot">
        <color auto="1"/>
      </top>
      <bottom style="thin">
        <color auto="1"/>
      </bottom>
    </border>
    <border>
      <left>
        <color rgb="FF000000"/>
      </left>
      <right>
        <color rgb="FF000000"/>
      </right>
      <top style="double">
        <color auto="1"/>
      </top>
      <bottom style="dashDot">
        <color auto="1"/>
      </bottom>
    </border>
    <border>
      <left/>
      <right style="thin">
        <color auto="1"/>
      </right>
      <top style="double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 style="thin">
        <color auto="1"/>
      </left>
      <right/>
      <top style="double">
        <color auto="1"/>
      </top>
      <bottom style="thin">
        <color auto="1"/>
      </bottom>
    </border>
    <border>
      <left/>
      <right style="thin">
        <color auto="1"/>
      </right>
      <top/>
      <bottom style="double">
        <color auto="1"/>
      </bottom>
    </border>
    <border>
      <left style="thin">
        <color auto="1"/>
      </left>
      <right style="thin">
        <color auto="1"/>
      </right>
      <top/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/>
      <top style="thin">
        <color auto="1"/>
      </top>
      <bottom style="double">
        <color auto="1"/>
      </bottom>
    </border>
    <border>
      <left>
        <color rgb="FF000000"/>
      </left>
      <right>
        <color rgb="FF000000"/>
      </right>
      <top style="dashDot">
        <color auto="1"/>
      </top>
      <bottom style="double">
        <color auto="1"/>
      </bottom>
    </border>
    <border>
      <left>
        <color rgb="FF000000"/>
      </left>
      <right>
        <color rgb="FF000000"/>
      </right>
      <top>
        <color rgb="FF000000"/>
      </top>
      <bottom style="dashDot">
        <color auto="1"/>
      </bottom>
    </border>
  </borders>
  <cellStyleXfs count="22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7" fillId="0" borderId="0">
      <alignment/>
      <protection/>
    </xf>
    <xf numFmtId="0" fontId="17" fillId="0" borderId="0">
      <alignment/>
      <protection/>
    </xf>
  </cellStyleXfs>
  <cellXfs count="200">
    <xf numFmtId="0" fontId="0" fillId="0" borderId="0" xfId="0"/>
    <xf numFmtId="0" fontId="30" fillId="0" borderId="0" xfId="0" applyFont="1" applyAlignment="1">
      <alignment horizontal="center"/>
    </xf>
    <xf numFmtId="0" fontId="18" fillId="0" borderId="0" xfId="20" applyFont="1" applyAlignment="1">
      <alignment horizontal="center" vertical="center"/>
      <protection/>
    </xf>
    <xf numFmtId="0" fontId="12" fillId="0" borderId="0" xfId="0" applyAlignment="1">
      <alignment/>
    </xf>
    <xf numFmtId="0" fontId="16" fillId="2" borderId="1" xfId="0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textRotation="1"/>
    </xf>
    <xf numFmtId="1" fontId="16" fillId="2" borderId="3" xfId="0" applyNumberFormat="1" applyFont="1" applyFill="1" applyBorder="1" applyAlignment="1">
      <alignment horizontal="center" vertical="center" textRotation="1"/>
    </xf>
    <xf numFmtId="177" fontId="16" fillId="2" borderId="4" xfId="15" applyNumberFormat="1" applyFont="1" applyFill="1" applyBorder="1" applyAlignment="1">
      <alignment horizontal="center" vertical="center" wrapText="1" readingOrder="2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177" fontId="33" fillId="3" borderId="10" xfId="0" applyNumberFormat="1" applyFont="1" applyFill="1" applyBorder="1" applyAlignment="1">
      <alignment horizontal="center" vertical="center"/>
    </xf>
    <xf numFmtId="177" fontId="33" fillId="3" borderId="10" xfId="0" applyNumberFormat="1" applyFont="1" applyFill="1" applyBorder="1" applyAlignment="1">
      <alignment horizontal="left" vertical="center"/>
    </xf>
    <xf numFmtId="0" fontId="36" fillId="0" borderId="10" xfId="0" applyFont="1" applyBorder="1" applyAlignment="1">
      <alignment vertical="center" wrapText="1"/>
    </xf>
    <xf numFmtId="177" fontId="16" fillId="0" borderId="10" xfId="0" applyNumberFormat="1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top" wrapText="1"/>
    </xf>
    <xf numFmtId="177" fontId="20" fillId="0" borderId="0" xfId="0" applyNumberFormat="1" applyFont="1" applyBorder="1" applyAlignment="1">
      <alignment horizontal="center" vertical="top" wrapText="1"/>
    </xf>
    <xf numFmtId="177" fontId="16" fillId="0" borderId="10" xfId="0" applyNumberFormat="1" applyFont="1" applyBorder="1" applyAlignment="1">
      <alignment horizontal="center" vertical="top" wrapText="1"/>
    </xf>
    <xf numFmtId="0" fontId="34" fillId="4" borderId="0" xfId="0" applyFont="1" applyFill="1" applyBorder="1" applyAlignment="1">
      <alignment horizontal="left" vertical="center" wrapText="1"/>
    </xf>
    <xf numFmtId="0" fontId="34" fillId="0" borderId="11" xfId="0" applyFont="1" applyBorder="1" applyAlignment="1">
      <alignment vertical="top" wrapText="1"/>
    </xf>
    <xf numFmtId="177" fontId="20" fillId="0" borderId="11" xfId="0" applyNumberFormat="1" applyFont="1" applyBorder="1" applyAlignment="1">
      <alignment horizontal="center" vertical="top" wrapText="1"/>
    </xf>
    <xf numFmtId="0" fontId="34" fillId="4" borderId="11" xfId="0" applyFont="1" applyFill="1" applyBorder="1" applyAlignment="1">
      <alignment horizontal="left" vertical="top"/>
    </xf>
    <xf numFmtId="0" fontId="34" fillId="4" borderId="11" xfId="0" applyFont="1" applyFill="1" applyBorder="1" applyAlignment="1">
      <alignment horizontal="left" vertical="top" wrapText="1"/>
    </xf>
    <xf numFmtId="0" fontId="34" fillId="0" borderId="12" xfId="0" applyFont="1" applyBorder="1" applyAlignment="1">
      <alignment vertical="top" wrapText="1"/>
    </xf>
    <xf numFmtId="177" fontId="20" fillId="0" borderId="0" xfId="0" applyNumberFormat="1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177" fontId="20" fillId="0" borderId="12" xfId="0" applyNumberFormat="1" applyFont="1" applyBorder="1" applyAlignment="1">
      <alignment horizontal="center" vertical="top" wrapText="1"/>
    </xf>
    <xf numFmtId="0" fontId="34" fillId="4" borderId="9" xfId="0" applyFont="1" applyFill="1" applyBorder="1" applyAlignment="1">
      <alignment horizontal="left" vertical="top" wrapText="1"/>
    </xf>
    <xf numFmtId="177" fontId="33" fillId="5" borderId="10" xfId="0" applyNumberFormat="1" applyFont="1" applyFill="1" applyBorder="1" applyAlignment="1">
      <alignment horizontal="center" vertical="center" wrapText="1"/>
    </xf>
    <xf numFmtId="177" fontId="33" fillId="5" borderId="10" xfId="0" applyNumberFormat="1" applyFont="1" applyFill="1" applyBorder="1" applyAlignment="1">
      <alignment horizontal="center" vertical="center"/>
    </xf>
    <xf numFmtId="177" fontId="16" fillId="6" borderId="10" xfId="0" applyNumberFormat="1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177" fontId="16" fillId="0" borderId="9" xfId="0" applyNumberFormat="1" applyFont="1" applyBorder="1" applyAlignment="1">
      <alignment horizontal="center" vertical="center" wrapText="1"/>
    </xf>
    <xf numFmtId="177" fontId="16" fillId="4" borderId="9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77" fontId="16" fillId="7" borderId="13" xfId="0" applyNumberFormat="1" applyFont="1" applyFill="1" applyBorder="1" applyAlignment="1">
      <alignment horizontal="center" wrapText="1"/>
    </xf>
    <xf numFmtId="178" fontId="16" fillId="7" borderId="13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/>
    </xf>
    <xf numFmtId="3" fontId="30" fillId="0" borderId="0" xfId="0" applyNumberFormat="1" applyFont="1" applyAlignment="1">
      <alignment horizontal="center" vertical="center"/>
    </xf>
    <xf numFmtId="3" fontId="29" fillId="4" borderId="0" xfId="0" applyNumberFormat="1" applyFont="1" applyFill="1" applyAlignment="1">
      <alignment horizontal="center" vertical="center"/>
    </xf>
    <xf numFmtId="3" fontId="29" fillId="4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3" fontId="24" fillId="4" borderId="0" xfId="0" applyNumberFormat="1" applyFont="1" applyFill="1" applyBorder="1" applyAlignment="1">
      <alignment horizontal="right" wrapText="1"/>
    </xf>
    <xf numFmtId="3" fontId="24" fillId="4" borderId="0" xfId="0" applyNumberFormat="1" applyFont="1" applyFill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3" fontId="24" fillId="4" borderId="0" xfId="0" applyNumberFormat="1" applyFont="1" applyFill="1" applyBorder="1" applyAlignment="1">
      <alignment vertical="center" wrapText="1"/>
    </xf>
    <xf numFmtId="3" fontId="25" fillId="0" borderId="0" xfId="0" applyNumberFormat="1" applyFont="1" applyAlignment="1">
      <alignment horizontal="center" vertical="center"/>
    </xf>
    <xf numFmtId="3" fontId="25" fillId="8" borderId="6" xfId="0" applyNumberFormat="1" applyFont="1" applyFill="1" applyBorder="1" applyAlignment="1">
      <alignment horizontal="center" vertical="center" wrapText="1"/>
    </xf>
    <xf numFmtId="3" fontId="25" fillId="8" borderId="10" xfId="0" applyNumberFormat="1" applyFont="1" applyFill="1" applyBorder="1" applyAlignment="1">
      <alignment horizontal="center" vertical="center"/>
    </xf>
    <xf numFmtId="3" fontId="25" fillId="8" borderId="0" xfId="0" applyNumberFormat="1" applyFont="1" applyFill="1" applyBorder="1" applyAlignment="1">
      <alignment horizontal="center" vertical="center" wrapText="1"/>
    </xf>
    <xf numFmtId="3" fontId="24" fillId="8" borderId="6" xfId="0" applyNumberFormat="1" applyFont="1" applyFill="1" applyBorder="1" applyAlignment="1">
      <alignment horizontal="center" vertical="top" wrapText="1"/>
    </xf>
    <xf numFmtId="3" fontId="25" fillId="8" borderId="9" xfId="0" applyNumberFormat="1" applyFont="1" applyFill="1" applyBorder="1" applyAlignment="1">
      <alignment horizontal="center" vertical="center" wrapText="1"/>
    </xf>
    <xf numFmtId="3" fontId="28" fillId="8" borderId="10" xfId="0" applyNumberFormat="1" applyFont="1" applyFill="1" applyBorder="1" applyAlignment="1">
      <alignment horizontal="center" vertical="center" wrapText="1"/>
    </xf>
    <xf numFmtId="3" fontId="24" fillId="8" borderId="9" xfId="0" applyNumberFormat="1" applyFont="1" applyFill="1" applyBorder="1" applyAlignment="1">
      <alignment horizontal="center" vertical="top" wrapText="1"/>
    </xf>
    <xf numFmtId="0" fontId="26" fillId="4" borderId="0" xfId="0" applyFont="1" applyFill="1" applyAlignment="1">
      <alignment/>
    </xf>
    <xf numFmtId="0" fontId="27" fillId="9" borderId="6" xfId="0" applyFont="1" applyFill="1" applyBorder="1" applyAlignment="1">
      <alignment horizontal="right" wrapText="1"/>
    </xf>
    <xf numFmtId="3" fontId="27" fillId="4" borderId="6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/>
    </xf>
    <xf numFmtId="0" fontId="27" fillId="9" borderId="6" xfId="0" applyFont="1" applyFill="1" applyBorder="1" applyAlignment="1">
      <alignment wrapText="1"/>
    </xf>
    <xf numFmtId="0" fontId="27" fillId="9" borderId="11" xfId="0" applyFont="1" applyFill="1" applyBorder="1" applyAlignment="1">
      <alignment horizontal="right" wrapText="1"/>
    </xf>
    <xf numFmtId="3" fontId="27" fillId="4" borderId="11" xfId="0" applyNumberFormat="1" applyFont="1" applyFill="1" applyBorder="1" applyAlignment="1">
      <alignment horizontal="center"/>
    </xf>
    <xf numFmtId="0" fontId="26" fillId="4" borderId="11" xfId="0" applyFont="1" applyFill="1" applyBorder="1" applyAlignment="1">
      <alignment/>
    </xf>
    <xf numFmtId="0" fontId="27" fillId="9" borderId="11" xfId="0" applyFont="1" applyFill="1" applyBorder="1" applyAlignment="1">
      <alignment wrapText="1"/>
    </xf>
    <xf numFmtId="3" fontId="27" fillId="4" borderId="11" xfId="0" applyNumberFormat="1" applyFont="1" applyFill="1" applyBorder="1" applyAlignment="1">
      <alignment/>
    </xf>
    <xf numFmtId="0" fontId="27" fillId="9" borderId="14" xfId="0" applyFont="1" applyFill="1" applyBorder="1" applyAlignment="1">
      <alignment horizontal="right" wrapText="1"/>
    </xf>
    <xf numFmtId="3" fontId="27" fillId="4" borderId="14" xfId="0" applyNumberFormat="1" applyFont="1" applyFill="1" applyBorder="1" applyAlignment="1">
      <alignment horizontal="center"/>
    </xf>
    <xf numFmtId="3" fontId="26" fillId="4" borderId="14" xfId="0" applyNumberFormat="1" applyFont="1" applyFill="1" applyBorder="1" applyAlignment="1">
      <alignment horizontal="center"/>
    </xf>
    <xf numFmtId="0" fontId="26" fillId="4" borderId="14" xfId="0" applyFont="1" applyFill="1" applyBorder="1" applyAlignment="1">
      <alignment/>
    </xf>
    <xf numFmtId="0" fontId="27" fillId="9" borderId="14" xfId="0" applyFont="1" applyFill="1" applyBorder="1" applyAlignment="1">
      <alignment wrapText="1"/>
    </xf>
    <xf numFmtId="0" fontId="26" fillId="4" borderId="15" xfId="0" applyFont="1" applyFill="1" applyBorder="1" applyAlignment="1">
      <alignment horizontal="right" wrapText="1"/>
    </xf>
    <xf numFmtId="3" fontId="26" fillId="4" borderId="15" xfId="0" applyNumberFormat="1" applyFont="1" applyFill="1" applyBorder="1" applyAlignment="1">
      <alignment/>
    </xf>
    <xf numFmtId="0" fontId="26" fillId="4" borderId="15" xfId="0" applyFont="1" applyFill="1" applyBorder="1" applyAlignment="1">
      <alignment/>
    </xf>
    <xf numFmtId="0" fontId="26" fillId="4" borderId="15" xfId="0" applyFont="1" applyFill="1" applyBorder="1" applyAlignment="1">
      <alignment wrapText="1"/>
    </xf>
    <xf numFmtId="0" fontId="26" fillId="4" borderId="0" xfId="0" applyFont="1" applyFill="1" applyAlignment="1">
      <alignment horizontal="right" wrapText="1"/>
    </xf>
    <xf numFmtId="0" fontId="26" fillId="4" borderId="0" xfId="0" applyFont="1" applyFill="1" applyAlignment="1">
      <alignment wrapText="1"/>
    </xf>
    <xf numFmtId="0" fontId="26" fillId="0" borderId="0" xfId="0" applyFont="1" applyAlignment="1">
      <alignment horizontal="right" wrapText="1"/>
    </xf>
    <xf numFmtId="0" fontId="26" fillId="0" borderId="0" xfId="0" applyFont="1" applyAlignment="1">
      <alignment/>
    </xf>
    <xf numFmtId="0" fontId="12" fillId="0" borderId="0" xfId="0" applyFont="1" applyAlignment="1">
      <alignment/>
    </xf>
    <xf numFmtId="0" fontId="26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/>
    </xf>
    <xf numFmtId="3" fontId="19" fillId="0" borderId="0" xfId="0" applyNumberFormat="1" applyFont="1" applyAlignment="1">
      <alignment/>
    </xf>
    <xf numFmtId="179" fontId="19" fillId="0" borderId="0" xfId="0" applyNumberFormat="1" applyFont="1" applyAlignment="1">
      <alignment/>
    </xf>
    <xf numFmtId="0" fontId="19" fillId="0" borderId="0" xfId="0" applyFont="1" applyAlignment="1">
      <alignment horizontal="center"/>
    </xf>
    <xf numFmtId="0" fontId="4" fillId="2" borderId="16" xfId="0" applyFont="1" applyFill="1" applyBorder="1" applyAlignment="1">
      <alignment horizontal="right" vertical="center"/>
    </xf>
    <xf numFmtId="3" fontId="1" fillId="2" borderId="17" xfId="0" applyNumberFormat="1" applyFont="1" applyFill="1" applyBorder="1" applyAlignment="1">
      <alignment horizontal="center" vertical="center" wrapText="1"/>
    </xf>
    <xf numFmtId="179" fontId="4" fillId="2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right" vertical="center"/>
    </xf>
    <xf numFmtId="3" fontId="1" fillId="2" borderId="19" xfId="0" applyNumberFormat="1" applyFont="1" applyFill="1" applyBorder="1" applyAlignment="1">
      <alignment horizontal="center" vertical="center" wrapText="1"/>
    </xf>
    <xf numFmtId="179" fontId="5" fillId="2" borderId="19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left" vertical="center" wrapText="1"/>
    </xf>
    <xf numFmtId="0" fontId="25" fillId="0" borderId="0" xfId="0" applyFont="1" applyAlignment="1">
      <alignment/>
    </xf>
    <xf numFmtId="179" fontId="25" fillId="0" borderId="0" xfId="0" applyNumberFormat="1" applyFont="1" applyAlignment="1">
      <alignment/>
    </xf>
    <xf numFmtId="0" fontId="12" fillId="0" borderId="11" xfId="0" applyBorder="1" applyAlignment="1">
      <alignment/>
    </xf>
    <xf numFmtId="0" fontId="21" fillId="0" borderId="11" xfId="0" applyFont="1" applyBorder="1" applyAlignment="1">
      <alignment/>
    </xf>
    <xf numFmtId="3" fontId="12" fillId="0" borderId="11" xfId="0" applyNumberFormat="1" applyBorder="1" applyAlignment="1">
      <alignment horizontal="center"/>
    </xf>
    <xf numFmtId="179" fontId="12" fillId="0" borderId="11" xfId="0" applyNumberFormat="1" applyBorder="1" applyAlignment="1">
      <alignment/>
    </xf>
    <xf numFmtId="3" fontId="22" fillId="0" borderId="11" xfId="0" applyNumberFormat="1" applyFont="1" applyFill="1" applyBorder="1" applyAlignment="1">
      <alignment horizontal="center"/>
    </xf>
    <xf numFmtId="0" fontId="24" fillId="10" borderId="10" xfId="0" applyFont="1" applyFill="1" applyBorder="1" applyAlignment="1">
      <alignment/>
    </xf>
    <xf numFmtId="3" fontId="22" fillId="10" borderId="20" xfId="0" applyNumberFormat="1" applyFont="1" applyFill="1" applyBorder="1" applyAlignment="1">
      <alignment horizontal="center"/>
    </xf>
    <xf numFmtId="179" fontId="21" fillId="10" borderId="10" xfId="0" applyNumberFormat="1" applyFont="1" applyFill="1" applyBorder="1" applyAlignment="1">
      <alignment/>
    </xf>
    <xf numFmtId="0" fontId="21" fillId="10" borderId="10" xfId="0" applyFont="1" applyFill="1" applyBorder="1" applyAlignment="1">
      <alignment/>
    </xf>
    <xf numFmtId="3" fontId="25" fillId="0" borderId="0" xfId="0" applyNumberFormat="1" applyFont="1" applyAlignment="1">
      <alignment/>
    </xf>
    <xf numFmtId="0" fontId="24" fillId="0" borderId="0" xfId="0" applyFont="1" applyAlignment="1">
      <alignment/>
    </xf>
    <xf numFmtId="3" fontId="23" fillId="0" borderId="0" xfId="0" applyNumberFormat="1" applyFont="1" applyFill="1" applyAlignment="1">
      <alignment horizontal="center"/>
    </xf>
    <xf numFmtId="0" fontId="21" fillId="0" borderId="21" xfId="0" applyFont="1" applyBorder="1" applyAlignment="1">
      <alignment/>
    </xf>
    <xf numFmtId="3" fontId="22" fillId="0" borderId="21" xfId="0" applyNumberFormat="1" applyFont="1" applyFill="1" applyBorder="1" applyAlignment="1">
      <alignment horizontal="center"/>
    </xf>
    <xf numFmtId="179" fontId="12" fillId="0" borderId="21" xfId="0" applyNumberFormat="1" applyBorder="1" applyAlignment="1">
      <alignment/>
    </xf>
    <xf numFmtId="0" fontId="1" fillId="4" borderId="0" xfId="0" applyFont="1" applyFill="1" applyAlignment="1">
      <alignment/>
    </xf>
    <xf numFmtId="0" fontId="1" fillId="7" borderId="15" xfId="0" applyFont="1" applyFill="1" applyBorder="1" applyAlignment="1">
      <alignment/>
    </xf>
    <xf numFmtId="177" fontId="1" fillId="7" borderId="15" xfId="0" applyNumberFormat="1" applyFont="1" applyFill="1" applyBorder="1" applyAlignment="1">
      <alignment horizontal="center"/>
    </xf>
    <xf numFmtId="3" fontId="1" fillId="7" borderId="15" xfId="0" applyNumberFormat="1" applyFont="1" applyFill="1" applyBorder="1" applyAlignment="1">
      <alignment horizontal="center"/>
    </xf>
    <xf numFmtId="1" fontId="1" fillId="7" borderId="15" xfId="0" applyNumberFormat="1" applyFont="1" applyFill="1" applyBorder="1" applyAlignment="1">
      <alignment/>
    </xf>
    <xf numFmtId="3" fontId="12" fillId="0" borderId="0" xfId="0" applyNumberFormat="1" applyAlignment="1">
      <alignment/>
    </xf>
    <xf numFmtId="0" fontId="21" fillId="0" borderId="0" xfId="0" applyFont="1" applyAlignment="1">
      <alignment/>
    </xf>
    <xf numFmtId="3" fontId="21" fillId="0" borderId="0" xfId="0" applyNumberFormat="1" applyFont="1" applyAlignment="1">
      <alignment/>
    </xf>
    <xf numFmtId="179" fontId="12" fillId="0" borderId="0" xfId="0" applyNumberFormat="1" applyAlignment="1">
      <alignment/>
    </xf>
    <xf numFmtId="0" fontId="16" fillId="0" borderId="9" xfId="0" applyFont="1" applyBorder="1" applyAlignment="1">
      <alignment wrapText="1"/>
    </xf>
    <xf numFmtId="177" fontId="16" fillId="0" borderId="0" xfId="0" applyNumberFormat="1" applyFont="1" applyBorder="1" applyAlignment="1">
      <alignment horizontal="left" wrapText="1"/>
    </xf>
    <xf numFmtId="177" fontId="20" fillId="0" borderId="9" xfId="0" applyNumberFormat="1" applyFont="1" applyBorder="1" applyAlignment="1">
      <alignment wrapText="1"/>
    </xf>
    <xf numFmtId="0" fontId="16" fillId="0" borderId="9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178" fontId="18" fillId="0" borderId="0" xfId="0" applyNumberFormat="1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180" fontId="5" fillId="2" borderId="17" xfId="21" applyNumberFormat="1" applyFont="1" applyFill="1" applyBorder="1" applyAlignment="1">
      <alignment horizontal="center" vertical="center" wrapText="1"/>
      <protection/>
    </xf>
    <xf numFmtId="178" fontId="5" fillId="2" borderId="17" xfId="21" applyNumberFormat="1" applyFont="1" applyFill="1" applyBorder="1" applyAlignment="1">
      <alignment horizontal="center" vertical="center" wrapText="1"/>
      <protection/>
    </xf>
    <xf numFmtId="0" fontId="4" fillId="2" borderId="19" xfId="0" applyFont="1" applyFill="1" applyBorder="1" applyAlignment="1">
      <alignment horizontal="center" vertical="center" wrapText="1"/>
    </xf>
    <xf numFmtId="4" fontId="16" fillId="2" borderId="19" xfId="0" applyNumberFormat="1" applyFont="1" applyFill="1" applyBorder="1" applyAlignment="1">
      <alignment horizontal="center" vertical="center" wrapText="1"/>
    </xf>
    <xf numFmtId="177" fontId="16" fillId="2" borderId="19" xfId="0" applyNumberFormat="1" applyFont="1" applyFill="1" applyBorder="1" applyAlignment="1">
      <alignment horizontal="center" vertical="center" wrapText="1"/>
    </xf>
    <xf numFmtId="178" fontId="1" fillId="2" borderId="19" xfId="0" applyNumberFormat="1" applyFont="1" applyFill="1" applyBorder="1" applyAlignment="1">
      <alignment horizontal="center" vertical="center" wrapText="1"/>
    </xf>
    <xf numFmtId="0" fontId="12" fillId="0" borderId="0" xfId="0" applyAlignment="1">
      <alignment vertical="center"/>
    </xf>
    <xf numFmtId="0" fontId="14" fillId="4" borderId="11" xfId="0" applyFont="1" applyFill="1" applyBorder="1" applyAlignment="1">
      <alignment vertical="center" wrapText="1"/>
    </xf>
    <xf numFmtId="177" fontId="14" fillId="4" borderId="22" xfId="0" applyNumberFormat="1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vertical="center" wrapText="1"/>
    </xf>
    <xf numFmtId="177" fontId="14" fillId="4" borderId="11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177" fontId="14" fillId="4" borderId="0" xfId="0" applyNumberFormat="1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179" fontId="13" fillId="4" borderId="12" xfId="0" applyNumberFormat="1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wrapText="1"/>
    </xf>
    <xf numFmtId="177" fontId="5" fillId="7" borderId="15" xfId="0" applyNumberFormat="1" applyFont="1" applyFill="1" applyBorder="1" applyAlignment="1">
      <alignment horizontal="center"/>
    </xf>
    <xf numFmtId="1" fontId="5" fillId="7" borderId="15" xfId="0" applyNumberFormat="1" applyFont="1" applyFill="1" applyBorder="1" applyAlignment="1">
      <alignment horizontal="center"/>
    </xf>
    <xf numFmtId="0" fontId="5" fillId="7" borderId="15" xfId="0" applyFont="1" applyFill="1" applyBorder="1" applyAlignment="1">
      <alignment/>
    </xf>
    <xf numFmtId="0" fontId="12" fillId="0" borderId="0" xfId="0" applyAlignment="1">
      <alignment wrapText="1"/>
    </xf>
    <xf numFmtId="178" fontId="12" fillId="0" borderId="0" xfId="0" applyNumberFormat="1" applyAlignment="1">
      <alignment/>
    </xf>
    <xf numFmtId="0" fontId="11" fillId="0" borderId="0" xfId="0" applyFont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3" fontId="9" fillId="2" borderId="16" xfId="21" applyNumberFormat="1" applyFont="1" applyFill="1" applyBorder="1" applyAlignment="1">
      <alignment horizontal="center" vertical="center" wrapText="1"/>
      <protection/>
    </xf>
    <xf numFmtId="1" fontId="9" fillId="2" borderId="16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3" fontId="9" fillId="2" borderId="9" xfId="21" applyNumberFormat="1" applyFont="1" applyFill="1" applyBorder="1" applyAlignment="1">
      <alignment horizontal="center" vertical="center" wrapText="1"/>
      <protection/>
    </xf>
    <xf numFmtId="1" fontId="9" fillId="2" borderId="9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3" fontId="9" fillId="2" borderId="13" xfId="21" applyNumberFormat="1" applyFont="1" applyFill="1" applyBorder="1" applyAlignment="1">
      <alignment horizontal="center" vertical="center" wrapText="1"/>
      <protection/>
    </xf>
    <xf numFmtId="3" fontId="9" fillId="2" borderId="13" xfId="0" applyNumberFormat="1" applyFont="1" applyFill="1" applyBorder="1" applyAlignment="1">
      <alignment horizontal="center" vertical="center" wrapText="1"/>
    </xf>
    <xf numFmtId="177" fontId="9" fillId="2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/>
    </xf>
    <xf numFmtId="177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/>
    </xf>
    <xf numFmtId="177" fontId="8" fillId="0" borderId="11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4" fillId="2" borderId="23" xfId="0" applyFont="1" applyFill="1" applyBorder="1" applyAlignment="1">
      <alignment horizontal="right" vertical="center"/>
    </xf>
    <xf numFmtId="177" fontId="6" fillId="2" borderId="24" xfId="0" applyNumberFormat="1" applyFont="1" applyFill="1" applyBorder="1" applyAlignment="1">
      <alignment horizontal="center" vertical="center" wrapText="1"/>
    </xf>
    <xf numFmtId="3" fontId="6" fillId="2" borderId="24" xfId="0" applyNumberFormat="1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right" vertical="center"/>
    </xf>
    <xf numFmtId="177" fontId="6" fillId="2" borderId="28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right"/>
    </xf>
    <xf numFmtId="177" fontId="3" fillId="4" borderId="22" xfId="0" applyNumberFormat="1" applyFont="1" applyFill="1" applyBorder="1" applyAlignment="1">
      <alignment horizontal="center" vertical="center"/>
    </xf>
    <xf numFmtId="177" fontId="1" fillId="4" borderId="16" xfId="0" applyNumberFormat="1" applyFont="1" applyFill="1" applyBorder="1" applyAlignment="1">
      <alignment horizontal="center"/>
    </xf>
    <xf numFmtId="0" fontId="2" fillId="4" borderId="2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177" fontId="3" fillId="4" borderId="11" xfId="0" applyNumberFormat="1" applyFont="1" applyFill="1" applyBorder="1" applyAlignment="1">
      <alignment horizontal="center" vertical="center"/>
    </xf>
    <xf numFmtId="177" fontId="1" fillId="4" borderId="11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177" fontId="3" fillId="4" borderId="11" xfId="0" applyNumberFormat="1" applyFont="1" applyFill="1" applyBorder="1" applyAlignment="1">
      <alignment horizontal="center"/>
    </xf>
    <xf numFmtId="177" fontId="2" fillId="4" borderId="11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/>
    </xf>
    <xf numFmtId="177" fontId="1" fillId="4" borderId="31" xfId="0" applyNumberFormat="1" applyFont="1" applyFill="1" applyBorder="1" applyAlignment="1">
      <alignment horizontal="center"/>
    </xf>
    <xf numFmtId="177" fontId="1" fillId="4" borderId="32" xfId="0" applyNumberFormat="1" applyFont="1" applyFill="1" applyBorder="1" applyAlignment="1">
      <alignment horizontal="center"/>
    </xf>
    <xf numFmtId="4" fontId="1" fillId="4" borderId="0" xfId="0" applyNumberFormat="1" applyFont="1" applyFill="1" applyAlignment="1">
      <alignment/>
    </xf>
    <xf numFmtId="3" fontId="1" fillId="4" borderId="0" xfId="0" applyNumberFormat="1" applyFont="1" applyFill="1" applyAlignment="1">
      <alignment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 2" xfId="20"/>
    <cellStyle name="Normal 3" xfId="2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10" Type="http://schemas.openxmlformats.org/officeDocument/2006/relationships/worksheet" Target="worksheets/sheet8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12" Type="http://schemas.openxmlformats.org/officeDocument/2006/relationships/worksheet" Target="worksheets/sheet10.xml" /><Relationship Id="rId6" Type="http://schemas.openxmlformats.org/officeDocument/2006/relationships/worksheet" Target="worksheets/sheet4.xml" /><Relationship Id="rId4" Type="http://schemas.openxmlformats.org/officeDocument/2006/relationships/worksheet" Target="worksheets/sheet2.xml" /><Relationship Id="rId13" Type="http://schemas.openxmlformats.org/officeDocument/2006/relationships/worksheet" Target="worksheets/sheet11.xml" /><Relationship Id="rId14" Type="http://schemas.openxmlformats.org/officeDocument/2006/relationships/worksheet" Target="worksheets/sheet12.xml" /><Relationship Id="rId15" Type="http://schemas.openxmlformats.org/officeDocument/2006/relationships/sharedStrings" Target="sharedStrings.xml" /><Relationship Id="rId8" Type="http://schemas.openxmlformats.org/officeDocument/2006/relationships/worksheet" Target="worksheets/sheet6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16" Type="http://schemas.openxmlformats.org/officeDocument/2006/relationships/calcChain" Target="calcChain.xml" /><Relationship Id="rId11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26590e3-cad2-48e1-b3c7-0d43b3ff0544}">
  <sheetPr>
    <tabColor rgb="FFFFFF00"/>
  </sheetPr>
  <dimension ref="A1:Q17"/>
  <sheetViews>
    <sheetView rightToLeft="1" tabSelected="1" view="pageBreakPreview" zoomScale="96" zoomScaleNormal="100" zoomScaleSheetLayoutView="96" workbookViewId="0" topLeftCell="A1">
      <selection pane="topLeft" activeCell="Q6" sqref="Q6"/>
    </sheetView>
  </sheetViews>
  <sheetFormatPr defaultColWidth="8.819754464285714" defaultRowHeight="11.5" customHeight="1"/>
  <cols>
    <col min="1" max="1" width="10.428571428571429" style="43" customWidth="1"/>
    <col min="2" max="2" width="7.142857142857143" style="43" customWidth="1"/>
    <col min="3" max="3" width="10.428571428571429" style="43" customWidth="1"/>
    <col min="4" max="4" width="7.857142857142857" style="43" customWidth="1"/>
    <col min="5" max="5" width="11.142857142857142" style="43" customWidth="1"/>
    <col min="6" max="6" width="7.857142857142857" style="43" customWidth="1"/>
    <col min="7" max="7" width="11.857142857142858" style="43" customWidth="1"/>
    <col min="8" max="8" width="7.857142857142857" style="43" customWidth="1"/>
    <col min="9" max="9" width="10.857142857142858" style="43" customWidth="1"/>
    <col min="10" max="10" width="7.142857142857143" style="43" customWidth="1"/>
    <col min="11" max="11" width="10.857142857142858" style="43" customWidth="1"/>
    <col min="12" max="12" width="7.857142857142857" style="43" customWidth="1"/>
    <col min="13" max="13" width="8.857142857142858" style="43"/>
    <col min="14" max="14" width="10.571428571428571" style="43" customWidth="1"/>
    <col min="15" max="15" width="0.14285714285714285" style="43" customWidth="1"/>
    <col min="16" max="16384" width="8.857142857142858" style="43"/>
  </cols>
  <sheetData>
    <row r="1" spans="1:15" s="1" customFormat="1" ht="17.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" customFormat="1" ht="17.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7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6">
      <c r="A4" s="4" t="s">
        <v>2</v>
      </c>
      <c r="B4" s="5">
        <v>2016</v>
      </c>
      <c r="C4" s="6"/>
      <c r="D4" s="5">
        <v>2017</v>
      </c>
      <c r="E4" s="6"/>
      <c r="F4" s="5">
        <v>2018</v>
      </c>
      <c r="G4" s="6"/>
      <c r="H4" s="5">
        <v>2019</v>
      </c>
      <c r="I4" s="6"/>
      <c r="J4" s="5">
        <v>2020</v>
      </c>
      <c r="K4" s="6"/>
      <c r="L4" s="7" t="s">
        <v>3</v>
      </c>
      <c r="M4" s="7" t="s">
        <v>4</v>
      </c>
      <c r="N4" s="8" t="s">
        <v>5</v>
      </c>
      <c r="O4" s="9"/>
    </row>
    <row r="5" spans="1:15" ht="46">
      <c r="A5" s="10"/>
      <c r="B5" s="11" t="s">
        <v>6</v>
      </c>
      <c r="C5" s="11" t="s">
        <v>7</v>
      </c>
      <c r="D5" s="11" t="s">
        <v>6</v>
      </c>
      <c r="E5" s="11" t="s">
        <v>7</v>
      </c>
      <c r="F5" s="11" t="s">
        <v>6</v>
      </c>
      <c r="G5" s="11" t="s">
        <v>7</v>
      </c>
      <c r="H5" s="11" t="s">
        <v>6</v>
      </c>
      <c r="I5" s="11" t="s">
        <v>7</v>
      </c>
      <c r="J5" s="11" t="s">
        <v>6</v>
      </c>
      <c r="K5" s="11" t="s">
        <v>7</v>
      </c>
      <c r="L5" s="11" t="s">
        <v>8</v>
      </c>
      <c r="M5" s="11" t="s">
        <v>9</v>
      </c>
      <c r="N5" s="12"/>
      <c r="O5" s="13"/>
    </row>
    <row r="6" spans="1:17" s="14" customFormat="1" ht="27.5" customHeight="1">
      <c r="A6" s="15" t="s">
        <v>10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 t="s">
        <v>11</v>
      </c>
      <c r="O6" s="16"/>
      <c r="Q6" s="14" t="s">
        <v>12</v>
      </c>
    </row>
    <row r="7" spans="1:15" s="14" customFormat="1" ht="23.5" customHeight="1">
      <c r="A7" s="17"/>
      <c r="B7" s="18">
        <v>43622.90</v>
      </c>
      <c r="C7" s="18">
        <v>51562267.799999997</v>
      </c>
      <c r="D7" s="18">
        <v>59560.30</v>
      </c>
      <c r="E7" s="18">
        <v>70400274.599999994</v>
      </c>
      <c r="F7" s="18">
        <v>83814.900000000009</v>
      </c>
      <c r="G7" s="18">
        <v>99069211.800000012</v>
      </c>
      <c r="H7" s="18">
        <v>78527</v>
      </c>
      <c r="I7" s="18">
        <v>92818914</v>
      </c>
      <c r="J7" s="18">
        <v>41756</v>
      </c>
      <c r="K7" s="18">
        <v>4969640</v>
      </c>
      <c r="L7" s="18">
        <f>K7/I7*100-100</f>
        <v>-94.64587573175011</v>
      </c>
      <c r="M7" s="18">
        <f>(((K7/C7)^(1/4))-1)*100</f>
        <v>-44.281652207631815</v>
      </c>
      <c r="N7" s="19"/>
      <c r="O7" s="19"/>
    </row>
    <row r="8" spans="1:15" s="14" customFormat="1" ht="27.5" customHeight="1">
      <c r="A8" s="15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 t="s">
        <v>14</v>
      </c>
      <c r="O8" s="16"/>
    </row>
    <row r="9" spans="1:15" ht="26.5" customHeight="1">
      <c r="A9" s="20" t="s">
        <v>15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726.80</v>
      </c>
      <c r="I9" s="21">
        <v>859077.60</v>
      </c>
      <c r="J9" s="21">
        <v>1911.10</v>
      </c>
      <c r="K9" s="21">
        <v>2274209</v>
      </c>
      <c r="L9" s="22">
        <f>K9/I9*100-100</f>
        <v>164.7268419057836</v>
      </c>
      <c r="M9" s="21" t="s">
        <v>16</v>
      </c>
      <c r="N9" s="23" t="s">
        <v>17</v>
      </c>
      <c r="O9" s="23"/>
    </row>
    <row r="10" spans="1:15" ht="26.5" customHeight="1">
      <c r="A10" s="24" t="s">
        <v>18</v>
      </c>
      <c r="B10" s="25">
        <v>60.90</v>
      </c>
      <c r="C10" s="25">
        <v>71936.037259379998</v>
      </c>
      <c r="D10" s="25">
        <v>170.20</v>
      </c>
      <c r="E10" s="25">
        <v>201176.40</v>
      </c>
      <c r="F10" s="25">
        <v>337.10</v>
      </c>
      <c r="G10" s="25">
        <v>398483.80</v>
      </c>
      <c r="H10" s="25">
        <v>518.90</v>
      </c>
      <c r="I10" s="25">
        <v>613339.79999999993</v>
      </c>
      <c r="J10" s="25">
        <v>425.80</v>
      </c>
      <c r="K10" s="25">
        <v>506702</v>
      </c>
      <c r="L10" s="22">
        <f>K10/I10*100-100</f>
        <v>-17.386414512803498</v>
      </c>
      <c r="M10" s="25">
        <f>(((K10/C10)^(1/4))-1)*100</f>
        <v>62.911419214568689</v>
      </c>
      <c r="N10" s="26" t="s">
        <v>19</v>
      </c>
      <c r="O10" s="26"/>
    </row>
    <row r="11" spans="1:15" ht="26.5" customHeight="1">
      <c r="A11" s="24" t="s">
        <v>20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42.90</v>
      </c>
      <c r="I11" s="25">
        <v>50707.799999999996</v>
      </c>
      <c r="J11" s="25">
        <v>16.100000000000001</v>
      </c>
      <c r="K11" s="25">
        <v>19159</v>
      </c>
      <c r="L11" s="22">
        <f>K11/I11*100-100</f>
        <v>-62.21685815594445</v>
      </c>
      <c r="M11" s="25" t="s">
        <v>16</v>
      </c>
      <c r="N11" s="27" t="s">
        <v>21</v>
      </c>
      <c r="O11" s="27"/>
    </row>
    <row r="12" spans="1:15" ht="26.5" customHeight="1">
      <c r="A12" s="24" t="s">
        <v>22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20.399999999999999</v>
      </c>
      <c r="I12" s="25">
        <v>24112.80</v>
      </c>
      <c r="J12" s="25">
        <v>19.20</v>
      </c>
      <c r="K12" s="25">
        <v>22848</v>
      </c>
      <c r="L12" s="22">
        <f>K12/I12*100-100</f>
        <v>-5.2453468697123498</v>
      </c>
      <c r="M12" s="25" t="s">
        <v>16</v>
      </c>
      <c r="N12" s="27" t="s">
        <v>23</v>
      </c>
      <c r="O12" s="27"/>
    </row>
    <row r="13" spans="1:15" ht="26.5" customHeight="1">
      <c r="A13" s="28" t="s">
        <v>24</v>
      </c>
      <c r="B13" s="29">
        <v>0</v>
      </c>
      <c r="C13" s="29">
        <v>0</v>
      </c>
      <c r="D13" s="29">
        <v>0</v>
      </c>
      <c r="E13" s="29">
        <v>0</v>
      </c>
      <c r="F13" s="30">
        <v>4.4000000000000004</v>
      </c>
      <c r="G13" s="30">
        <v>5200.3999999999996</v>
      </c>
      <c r="H13" s="29">
        <v>0</v>
      </c>
      <c r="I13" s="31">
        <f>H13*1000000</f>
        <v>0</v>
      </c>
      <c r="J13" s="29">
        <v>0</v>
      </c>
      <c r="K13" s="31">
        <v>0</v>
      </c>
      <c r="L13" s="25" t="s">
        <v>16</v>
      </c>
      <c r="M13" s="29" t="s">
        <v>16</v>
      </c>
      <c r="N13" s="32" t="s">
        <v>25</v>
      </c>
      <c r="O13" s="32"/>
    </row>
    <row r="14" spans="1:15" ht="30" customHeight="1">
      <c r="A14" s="33" t="s">
        <v>26</v>
      </c>
      <c r="B14" s="34">
        <f t="shared" si="0" ref="B14:I14">SUM(B65545:B65549)</f>
        <v>60.899999999999999</v>
      </c>
      <c r="C14" s="34">
        <f t="shared" si="0"/>
        <v>71936.037259379998</v>
      </c>
      <c r="D14" s="34">
        <f t="shared" si="0"/>
        <v>170.19999999999999</v>
      </c>
      <c r="E14" s="34">
        <f t="shared" si="0"/>
        <v>201176.39999999999</v>
      </c>
      <c r="F14" s="34">
        <f t="shared" si="0"/>
        <v>341.5</v>
      </c>
      <c r="G14" s="34">
        <f t="shared" si="0"/>
        <v>403684.20000000001</v>
      </c>
      <c r="H14" s="34">
        <f t="shared" si="0"/>
        <v>1309</v>
      </c>
      <c r="I14" s="34">
        <f t="shared" si="0"/>
        <v>1547238</v>
      </c>
      <c r="J14" s="34">
        <f>SUM(J9:J13)</f>
        <v>2372.1999999999998</v>
      </c>
      <c r="K14" s="34">
        <f>SUM(K9,K10,K11,K12)</f>
        <v>2822918</v>
      </c>
      <c r="L14" s="35">
        <f>K14/I14*100-100</f>
        <v>82.448854022458079</v>
      </c>
      <c r="M14" s="34">
        <f>(((K14/C14)^(1/4))-1)*100</f>
        <v>150.28679565524138</v>
      </c>
      <c r="N14" s="36" t="s">
        <v>27</v>
      </c>
      <c r="O14" s="36"/>
    </row>
    <row r="15" spans="1:15" s="14" customFormat="1" ht="27.5" customHeight="1">
      <c r="A15" s="15" t="s">
        <v>28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 t="s">
        <v>29</v>
      </c>
      <c r="N15" s="15"/>
      <c r="O15" s="16"/>
    </row>
    <row r="16" spans="1:15" s="14" customFormat="1" ht="28" customHeight="1">
      <c r="A16" s="37"/>
      <c r="B16" s="38">
        <v>90.30</v>
      </c>
      <c r="C16" s="38">
        <v>108301.10</v>
      </c>
      <c r="D16" s="38">
        <v>291.89999999999998</v>
      </c>
      <c r="E16" s="38">
        <v>348697.30</v>
      </c>
      <c r="F16" s="38">
        <v>1025.4000000000001</v>
      </c>
      <c r="G16" s="38">
        <v>1212045.6000000001</v>
      </c>
      <c r="H16" s="38">
        <v>3265</v>
      </c>
      <c r="I16" s="38">
        <v>3859184.10</v>
      </c>
      <c r="J16" s="38">
        <v>3765.3000000000006</v>
      </c>
      <c r="K16" s="38">
        <v>4628969</v>
      </c>
      <c r="L16" s="39">
        <f>K16/I16*100-100</f>
        <v>19.946830212116581</v>
      </c>
      <c r="M16" s="38">
        <f>(((K16/C16)^(1/4))-1)*100</f>
        <v>155.6894748333784</v>
      </c>
      <c r="N16" s="40"/>
      <c r="O16" s="40"/>
    </row>
    <row r="17" spans="1:15" ht="33.5" customHeight="1" thickBot="1">
      <c r="A17" s="41" t="s">
        <v>30</v>
      </c>
      <c r="B17" s="41">
        <f t="shared" si="1" ref="B17:I17">SUM(B65552,B65550,B65543)</f>
        <v>43774.099999999999</v>
      </c>
      <c r="C17" s="41">
        <f t="shared" si="1"/>
        <v>51742504.937259376</v>
      </c>
      <c r="D17" s="41">
        <f t="shared" si="1"/>
        <v>60022.400000000001</v>
      </c>
      <c r="E17" s="41">
        <f t="shared" si="1"/>
        <v>70950148.299999997</v>
      </c>
      <c r="F17" s="41">
        <f t="shared" si="1"/>
        <v>85181.800000000003</v>
      </c>
      <c r="G17" s="41">
        <f t="shared" si="1"/>
        <v>100684941.60000001</v>
      </c>
      <c r="H17" s="41">
        <f t="shared" si="1"/>
        <v>83101</v>
      </c>
      <c r="I17" s="41">
        <f t="shared" si="1"/>
        <v>98225336.099999994</v>
      </c>
      <c r="J17" s="41">
        <f>SUM(J16,J14,J7)</f>
        <v>47893.5</v>
      </c>
      <c r="K17" s="41">
        <f>SUM(K16,K14,K7)</f>
        <v>12421527</v>
      </c>
      <c r="L17" s="41">
        <f>K17/I17*100-100</f>
        <v>-87.354049888560269</v>
      </c>
      <c r="M17" s="41">
        <f>(((K17/C17)^(1/4))-1)*100</f>
        <v>-30.002603915923864</v>
      </c>
      <c r="N17" s="42" t="s">
        <v>31</v>
      </c>
      <c r="O17" s="42"/>
    </row>
    <row r="18" ht="12" thickTop="1"/>
  </sheetData>
  <sheetProtection/>
  <mergeCells count="21">
    <mergeCell ref="N14:O14"/>
    <mergeCell ref="N16:O16"/>
    <mergeCell ref="N17:O17"/>
    <mergeCell ref="M15:N15"/>
    <mergeCell ref="N6:O6"/>
    <mergeCell ref="N7:O7"/>
    <mergeCell ref="N8:O8"/>
    <mergeCell ref="N12:O12"/>
    <mergeCell ref="N13:O13"/>
    <mergeCell ref="N9:O9"/>
    <mergeCell ref="N10:O10"/>
    <mergeCell ref="N11:O11"/>
    <mergeCell ref="A1:O1"/>
    <mergeCell ref="A2:O2"/>
    <mergeCell ref="A4:A5"/>
    <mergeCell ref="B4:C4"/>
    <mergeCell ref="D4:E4"/>
    <mergeCell ref="F4:G4"/>
    <mergeCell ref="H4:I4"/>
    <mergeCell ref="J4:K4"/>
    <mergeCell ref="N4:O5"/>
  </mergeCells>
  <printOptions horizontalCentered="1"/>
  <pageMargins left="0.7086614173228347" right="0.7086614173228347" top="0.7480314960629921" bottom="0.7480314960629921" header="0.31496062992125984" footer="0.31496062992125984"/>
  <pageSetup firstPageNumber="7" useFirstPageNumber="1" horizontalDpi="300" verticalDpi="300" orientation="landscape" paperSize="1" scale="95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257ae20-1efb-4e8a-82d9-83a0b3ae4ca0}">
  <dimension ref="A1:M18"/>
  <sheetViews>
    <sheetView rightToLeft="1" workbookViewId="0" topLeftCell="A1">
      <selection pane="topLeft" activeCell="A1" sqref="A1:M1"/>
    </sheetView>
  </sheetViews>
  <sheetFormatPr defaultColWidth="10.003348214285714" defaultRowHeight="12.5" customHeight="1"/>
  <cols>
    <col min="1" max="1" width="22.142857142857142" style="81" customWidth="1"/>
    <col min="2" max="2" width="13.142857142857142" style="82" customWidth="1"/>
    <col min="3" max="3" width="15.857142857142858" style="82" customWidth="1"/>
    <col min="4" max="4" width="9.428571428571429" style="82" customWidth="1"/>
    <col min="5" max="5" width="9" style="82" customWidth="1"/>
    <col min="6" max="6" width="8.428571428571429" style="82" customWidth="1"/>
    <col min="7" max="7" width="9" style="82" customWidth="1"/>
    <col min="8" max="8" width="11.857142857142858" style="82" customWidth="1"/>
    <col min="9" max="9" width="15.142857142857142" style="82" customWidth="1"/>
    <col min="10" max="10" width="12.428571428571429" style="82" customWidth="1"/>
    <col min="11" max="11" width="16.142857142857142" style="82" customWidth="1"/>
    <col min="12" max="12" width="11.142857142857142" style="83" customWidth="1"/>
    <col min="13" max="13" width="18.857142857142858" style="84" customWidth="1"/>
    <col min="14" max="16384" width="10" style="82"/>
  </cols>
  <sheetData>
    <row r="1" spans="1:13" s="44" customFormat="1" ht="19.5" customHeight="1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4" customFormat="1" ht="16.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7" customFormat="1" ht="14.25" customHeight="1">
      <c r="A3" s="48" t="s">
        <v>33</v>
      </c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1" t="s">
        <v>34</v>
      </c>
    </row>
    <row r="4" spans="1:13" s="52" customFormat="1" ht="23.25" customHeight="1">
      <c r="A4" s="53" t="s">
        <v>35</v>
      </c>
      <c r="B4" s="54" t="s">
        <v>36</v>
      </c>
      <c r="C4" s="54"/>
      <c r="D4" s="54" t="s">
        <v>37</v>
      </c>
      <c r="E4" s="54"/>
      <c r="F4" s="54" t="s">
        <v>38</v>
      </c>
      <c r="G4" s="54"/>
      <c r="H4" s="54" t="s">
        <v>39</v>
      </c>
      <c r="I4" s="54"/>
      <c r="J4" s="54" t="s">
        <v>40</v>
      </c>
      <c r="K4" s="54"/>
      <c r="L4" s="54" t="s">
        <v>41</v>
      </c>
      <c r="M4" s="53" t="s">
        <v>42</v>
      </c>
    </row>
    <row r="5" spans="1:13" s="52" customFormat="1" ht="21" customHeight="1">
      <c r="A5" s="55"/>
      <c r="B5" s="54" t="s">
        <v>43</v>
      </c>
      <c r="C5" s="54"/>
      <c r="D5" s="54" t="s">
        <v>44</v>
      </c>
      <c r="E5" s="54"/>
      <c r="F5" s="54" t="s">
        <v>45</v>
      </c>
      <c r="G5" s="54"/>
      <c r="H5" s="54" t="s">
        <v>46</v>
      </c>
      <c r="I5" s="54"/>
      <c r="J5" s="54" t="s">
        <v>47</v>
      </c>
      <c r="K5" s="54"/>
      <c r="L5" s="56" t="s">
        <v>48</v>
      </c>
      <c r="M5" s="55"/>
    </row>
    <row r="6" spans="1:13" s="52" customFormat="1" ht="36" customHeight="1">
      <c r="A6" s="57"/>
      <c r="B6" s="58" t="s">
        <v>49</v>
      </c>
      <c r="C6" s="58" t="s">
        <v>50</v>
      </c>
      <c r="D6" s="58" t="s">
        <v>49</v>
      </c>
      <c r="E6" s="58" t="s">
        <v>50</v>
      </c>
      <c r="F6" s="58" t="s">
        <v>49</v>
      </c>
      <c r="G6" s="58" t="s">
        <v>50</v>
      </c>
      <c r="H6" s="58" t="s">
        <v>49</v>
      </c>
      <c r="I6" s="58" t="s">
        <v>50</v>
      </c>
      <c r="J6" s="58" t="s">
        <v>49</v>
      </c>
      <c r="K6" s="58" t="s">
        <v>50</v>
      </c>
      <c r="L6" s="59"/>
      <c r="M6" s="57"/>
    </row>
    <row r="7" spans="1:13" s="60" customFormat="1" ht="44" customHeight="1">
      <c r="A7" s="61" t="s">
        <v>51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84000</v>
      </c>
      <c r="I7" s="62">
        <v>99288000</v>
      </c>
      <c r="J7" s="62">
        <v>84000</v>
      </c>
      <c r="K7" s="62">
        <v>99288000</v>
      </c>
      <c r="L7" s="63"/>
      <c r="M7" s="64" t="s">
        <v>52</v>
      </c>
    </row>
    <row r="8" spans="1:13" s="60" customFormat="1" ht="49.5" customHeight="1">
      <c r="A8" s="65" t="s">
        <v>53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6600</v>
      </c>
      <c r="I8" s="66">
        <v>7801200</v>
      </c>
      <c r="J8" s="66">
        <v>6600</v>
      </c>
      <c r="K8" s="66">
        <v>7801200</v>
      </c>
      <c r="L8" s="67"/>
      <c r="M8" s="68" t="s">
        <v>54</v>
      </c>
    </row>
    <row r="9" spans="1:13" s="60" customFormat="1" ht="33" customHeight="1">
      <c r="A9" s="65" t="s">
        <v>55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18600000</v>
      </c>
      <c r="I9" s="66">
        <v>21985200000</v>
      </c>
      <c r="J9" s="66">
        <v>18600000</v>
      </c>
      <c r="K9" s="66">
        <v>21985200000</v>
      </c>
      <c r="L9" s="67"/>
      <c r="M9" s="68" t="s">
        <v>56</v>
      </c>
    </row>
    <row r="10" spans="1:13" s="60" customFormat="1" ht="47.5" customHeight="1">
      <c r="A10" s="65" t="s">
        <v>57</v>
      </c>
      <c r="B10" s="66">
        <v>3336416622</v>
      </c>
      <c r="C10" s="66">
        <v>4121710781364</v>
      </c>
      <c r="D10" s="66">
        <v>0</v>
      </c>
      <c r="E10" s="66">
        <v>0</v>
      </c>
      <c r="F10" s="66">
        <v>0</v>
      </c>
      <c r="G10" s="66">
        <v>0</v>
      </c>
      <c r="H10" s="66">
        <v>269113040</v>
      </c>
      <c r="I10" s="66">
        <v>318091613280</v>
      </c>
      <c r="J10" s="66">
        <v>3605529662</v>
      </c>
      <c r="K10" s="66">
        <v>4439802394644</v>
      </c>
      <c r="L10" s="67"/>
      <c r="M10" s="68" t="s">
        <v>58</v>
      </c>
    </row>
    <row r="11" spans="1:13" s="60" customFormat="1" ht="55.5" customHeight="1">
      <c r="A11" s="65" t="s">
        <v>59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34035513</v>
      </c>
      <c r="I11" s="66">
        <v>40533888366</v>
      </c>
      <c r="J11" s="66">
        <v>34035513</v>
      </c>
      <c r="K11" s="66">
        <v>40533888366</v>
      </c>
      <c r="L11" s="67"/>
      <c r="M11" s="68" t="s">
        <v>60</v>
      </c>
    </row>
    <row r="12" spans="1:13" s="60" customFormat="1" ht="33.25" customHeight="1">
      <c r="A12" s="65" t="s">
        <v>61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94712708</v>
      </c>
      <c r="I12" s="66">
        <v>111950420856</v>
      </c>
      <c r="J12" s="66">
        <v>94712708</v>
      </c>
      <c r="K12" s="66">
        <v>111950420856</v>
      </c>
      <c r="L12" s="67"/>
      <c r="M12" s="68" t="s">
        <v>62</v>
      </c>
    </row>
    <row r="13" spans="1:13" s="60" customFormat="1" ht="52" customHeight="1">
      <c r="A13" s="65" t="s">
        <v>63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1820500</v>
      </c>
      <c r="I13" s="66">
        <v>2151831000</v>
      </c>
      <c r="J13" s="66">
        <v>1820500</v>
      </c>
      <c r="K13" s="66">
        <v>2151831000</v>
      </c>
      <c r="L13" s="67"/>
      <c r="M13" s="68" t="s">
        <v>64</v>
      </c>
    </row>
    <row r="14" spans="1:13" s="60" customFormat="1" ht="46" customHeight="1">
      <c r="A14" s="65" t="s">
        <v>65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10333652</v>
      </c>
      <c r="I14" s="66">
        <v>12237237600</v>
      </c>
      <c r="J14" s="66">
        <v>10333652</v>
      </c>
      <c r="K14" s="66">
        <v>12237237600</v>
      </c>
      <c r="L14" s="67"/>
      <c r="M14" s="68" t="s">
        <v>64</v>
      </c>
    </row>
    <row r="15" spans="1:13" s="60" customFormat="1" ht="33" customHeight="1">
      <c r="A15" s="65" t="s">
        <v>66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143000</v>
      </c>
      <c r="I15" s="69">
        <v>169026000</v>
      </c>
      <c r="J15" s="66">
        <v>143000</v>
      </c>
      <c r="K15" s="66">
        <v>169026000</v>
      </c>
      <c r="L15" s="67"/>
      <c r="M15" s="68" t="s">
        <v>67</v>
      </c>
    </row>
    <row r="16" spans="1:13" s="60" customFormat="1" ht="37.5" customHeight="1" thickBot="1">
      <c r="A16" s="70" t="s">
        <v>68</v>
      </c>
      <c r="B16" s="71">
        <v>0</v>
      </c>
      <c r="C16" s="71">
        <v>0</v>
      </c>
      <c r="D16" s="72">
        <v>0</v>
      </c>
      <c r="E16" s="71">
        <v>0</v>
      </c>
      <c r="F16" s="71">
        <v>0</v>
      </c>
      <c r="G16" s="71">
        <v>0</v>
      </c>
      <c r="H16" s="71">
        <v>27000</v>
      </c>
      <c r="I16" s="71">
        <v>31914000</v>
      </c>
      <c r="J16" s="71">
        <v>27000</v>
      </c>
      <c r="K16" s="71">
        <v>31914000</v>
      </c>
      <c r="L16" s="73"/>
      <c r="M16" s="74" t="s">
        <v>67</v>
      </c>
    </row>
    <row r="17" spans="1:13" s="60" customFormat="1" ht="28" customHeight="1" thickTop="1" thickBot="1">
      <c r="A17" s="75"/>
      <c r="B17" s="76">
        <f>SUM(B7:B16)</f>
        <v>3336416622</v>
      </c>
      <c r="C17" s="76">
        <f t="shared" si="0" ref="C17:K17">SUM(C65543:C65552)</f>
        <v>4121710781364</v>
      </c>
      <c r="D17" s="76">
        <f t="shared" si="0"/>
        <v>0</v>
      </c>
      <c r="E17" s="76">
        <f t="shared" si="0"/>
        <v>0</v>
      </c>
      <c r="F17" s="76">
        <f t="shared" si="0"/>
        <v>0</v>
      </c>
      <c r="G17" s="76">
        <f t="shared" si="0"/>
        <v>0</v>
      </c>
      <c r="H17" s="76">
        <f t="shared" si="0"/>
        <v>428876013</v>
      </c>
      <c r="I17" s="76">
        <f t="shared" si="0"/>
        <v>507258220302</v>
      </c>
      <c r="J17" s="76">
        <f t="shared" si="0"/>
        <v>3765292635</v>
      </c>
      <c r="K17" s="76">
        <f t="shared" si="0"/>
        <v>4628969001666</v>
      </c>
      <c r="L17" s="77"/>
      <c r="M17" s="78"/>
    </row>
    <row r="18" spans="1:13" s="60" customFormat="1" ht="13" thickTop="1">
      <c r="A18" s="79"/>
      <c r="M18" s="80"/>
    </row>
  </sheetData>
  <sheetProtection/>
  <mergeCells count="16">
    <mergeCell ref="J5:K5"/>
    <mergeCell ref="L5:L6"/>
    <mergeCell ref="A1:M1"/>
    <mergeCell ref="A2:M2"/>
    <mergeCell ref="D3:L3"/>
    <mergeCell ref="A4:A6"/>
    <mergeCell ref="D4:E4"/>
    <mergeCell ref="F4:G4"/>
    <mergeCell ref="J4:K4"/>
    <mergeCell ref="M4:M6"/>
    <mergeCell ref="B4:C4"/>
    <mergeCell ref="B5:C5"/>
    <mergeCell ref="D5:E5"/>
    <mergeCell ref="H4:I4"/>
    <mergeCell ref="H5:I5"/>
    <mergeCell ref="F5:G5"/>
  </mergeCells>
  <pageMargins left="0.7086614173228347" right="0.7086614173228347" top="0.7480314960629921" bottom="0.7480314960629921" header="0.31496062992125984" footer="0.31496062992125984"/>
  <pageSetup horizontalDpi="300" verticalDpi="300" orientation="landscape" paperSize="1" scale="9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6022e86-3fb4-4b3a-b2d8-9609c662eaef}">
  <sheetPr>
    <tabColor theme="7" tint="0.39998000860214233"/>
  </sheetPr>
  <dimension ref="A1:HM18"/>
  <sheetViews>
    <sheetView rightToLeft="1" view="pageBreakPreview" zoomScale="82" zoomScaleNormal="100" zoomScaleSheetLayoutView="82" workbookViewId="0" topLeftCell="A1">
      <selection pane="topLeft" activeCell="A3" sqref="A3:IV3"/>
    </sheetView>
  </sheetViews>
  <sheetFormatPr defaultColWidth="8.819754464285714" defaultRowHeight="13" customHeight="1"/>
  <cols>
    <col min="1" max="1" width="30.428571428571427" style="115" customWidth="1"/>
    <col min="2" max="2" width="21.571428571428573" style="115" customWidth="1"/>
    <col min="3" max="3" width="25.142857142857142" style="199" customWidth="1"/>
    <col min="4" max="4" width="15.428571428571429" style="115" customWidth="1"/>
    <col min="5" max="5" width="22.857142857142858" style="115" customWidth="1"/>
    <col min="6" max="16384" width="8.857142857142858" style="115"/>
  </cols>
  <sheetData>
    <row r="1" spans="1:221" s="174" customFormat="1" ht="22.5" customHeight="1">
      <c r="A1" s="2" t="s">
        <v>185</v>
      </c>
      <c r="B1" s="2"/>
      <c r="C1" s="2"/>
      <c r="D1" s="2"/>
      <c r="E1" s="2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</row>
    <row r="2" spans="1:221" s="174" customFormat="1" ht="22.5" customHeight="1">
      <c r="A2" s="2" t="s">
        <v>186</v>
      </c>
      <c r="B2" s="2"/>
      <c r="C2" s="2"/>
      <c r="D2" s="2"/>
      <c r="E2" s="2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</row>
    <row r="3" spans="3:221" s="86" customFormat="1" ht="18.75" customHeight="1" thickBot="1">
      <c r="C3" s="87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</row>
    <row r="4" spans="1:5" s="3" customFormat="1" ht="29" customHeight="1" thickTop="1">
      <c r="A4" s="175" t="s">
        <v>137</v>
      </c>
      <c r="B4" s="176" t="s">
        <v>6</v>
      </c>
      <c r="C4" s="177" t="s">
        <v>7</v>
      </c>
      <c r="D4" s="178" t="s">
        <v>75</v>
      </c>
      <c r="E4" s="179" t="s">
        <v>42</v>
      </c>
    </row>
    <row r="5" spans="1:5" s="3" customFormat="1" ht="32.5" customHeight="1" thickBot="1">
      <c r="A5" s="180"/>
      <c r="B5" s="181"/>
      <c r="C5" s="182"/>
      <c r="D5" s="183" t="s">
        <v>79</v>
      </c>
      <c r="E5" s="184"/>
    </row>
    <row r="6" spans="1:5" ht="25" customHeight="1" thickTop="1">
      <c r="A6" s="185" t="s">
        <v>114</v>
      </c>
      <c r="B6" s="186">
        <v>1761.471094</v>
      </c>
      <c r="C6" s="186">
        <v>2171092.000188</v>
      </c>
      <c r="D6" s="187">
        <f>C6/C17*100</f>
        <v>46.902279954923173</v>
      </c>
      <c r="E6" s="188" t="s">
        <v>115</v>
      </c>
    </row>
    <row r="7" spans="1:5" ht="25" customHeight="1">
      <c r="A7" s="189" t="s">
        <v>90</v>
      </c>
      <c r="B7" s="190">
        <v>1450.703583</v>
      </c>
      <c r="C7" s="190">
        <v>1804068.7141859999</v>
      </c>
      <c r="D7" s="191">
        <f>C7/C17*100</f>
        <v>38.973445567181415</v>
      </c>
      <c r="E7" s="192" t="s">
        <v>91</v>
      </c>
    </row>
    <row r="8" spans="1:5" ht="25" customHeight="1">
      <c r="A8" s="189" t="s">
        <v>116</v>
      </c>
      <c r="B8" s="190">
        <v>275.55651799999998</v>
      </c>
      <c r="C8" s="190">
        <v>325707.80427600001</v>
      </c>
      <c r="D8" s="191">
        <f>C8/C17*100</f>
        <v>7.0362926206413423</v>
      </c>
      <c r="E8" s="192" t="s">
        <v>117</v>
      </c>
    </row>
    <row r="9" spans="1:5" ht="25" customHeight="1">
      <c r="A9" s="189" t="s">
        <v>120</v>
      </c>
      <c r="B9" s="190">
        <v>171.54257999999999</v>
      </c>
      <c r="C9" s="190">
        <v>202763.32956000001</v>
      </c>
      <c r="D9" s="191">
        <f>C9/C17*100</f>
        <v>4.3803129700592924</v>
      </c>
      <c r="E9" s="192" t="s">
        <v>121</v>
      </c>
    </row>
    <row r="10" spans="1:5" ht="25" customHeight="1">
      <c r="A10" s="189" t="s">
        <v>118</v>
      </c>
      <c r="B10" s="190">
        <v>63.261743000000003</v>
      </c>
      <c r="C10" s="190">
        <v>74775.380225999994</v>
      </c>
      <c r="D10" s="191">
        <f>C10/C17*100</f>
        <v>1.6153787203821794</v>
      </c>
      <c r="E10" s="192" t="s">
        <v>119</v>
      </c>
    </row>
    <row r="11" spans="1:5" ht="25" customHeight="1">
      <c r="A11" s="189" t="s">
        <v>112</v>
      </c>
      <c r="B11" s="190">
        <v>15.534660000000001</v>
      </c>
      <c r="C11" s="190">
        <v>18361.968120000001</v>
      </c>
      <c r="D11" s="191">
        <f>C11/C17*100</f>
        <v>0.39667511520149279</v>
      </c>
      <c r="E11" s="192" t="s">
        <v>113</v>
      </c>
    </row>
    <row r="12" spans="1:5" ht="25" customHeight="1">
      <c r="A12" s="189" t="s">
        <v>86</v>
      </c>
      <c r="B12" s="190">
        <v>10.107605</v>
      </c>
      <c r="C12" s="190">
        <v>11947.189109999999</v>
      </c>
      <c r="D12" s="191">
        <f>C12/C17*100</f>
        <v>0.25809611396620097</v>
      </c>
      <c r="E12" s="192" t="s">
        <v>87</v>
      </c>
    </row>
    <row r="13" spans="1:5" ht="25" customHeight="1">
      <c r="A13" s="189" t="s">
        <v>82</v>
      </c>
      <c r="B13" s="190">
        <v>7.8575</v>
      </c>
      <c r="C13" s="190">
        <v>9287.5650000000005</v>
      </c>
      <c r="D13" s="191">
        <f>C13/C17*100</f>
        <v>0.20064003445815548</v>
      </c>
      <c r="E13" s="192" t="s">
        <v>83</v>
      </c>
    </row>
    <row r="14" spans="1:5" ht="25" customHeight="1">
      <c r="A14" s="189" t="s">
        <v>84</v>
      </c>
      <c r="B14" s="193">
        <v>4.3718500000000002</v>
      </c>
      <c r="C14" s="193">
        <v>5179.2516999999998</v>
      </c>
      <c r="D14" s="191">
        <f>C14/C17*100</f>
        <v>0.11188780262161938</v>
      </c>
      <c r="E14" s="192" t="s">
        <v>85</v>
      </c>
    </row>
    <row r="15" spans="1:5" ht="25" customHeight="1">
      <c r="A15" s="189" t="s">
        <v>92</v>
      </c>
      <c r="B15" s="194">
        <v>2.5559769999999999</v>
      </c>
      <c r="C15" s="194">
        <v>3032.3007499999999</v>
      </c>
      <c r="D15" s="191">
        <f>C15/C17*100</f>
        <v>0.065507043769544623</v>
      </c>
      <c r="E15" s="192" t="s">
        <v>93</v>
      </c>
    </row>
    <row r="16" spans="1:5" ht="25" customHeight="1" thickBot="1">
      <c r="A16" s="195" t="s">
        <v>187</v>
      </c>
      <c r="B16" s="196">
        <v>2.3295249999999998</v>
      </c>
      <c r="C16" s="196">
        <v>2753.4985499999998</v>
      </c>
      <c r="D16" s="197">
        <v>0</v>
      </c>
      <c r="E16" s="195" t="s">
        <v>188</v>
      </c>
    </row>
    <row r="17" spans="1:5" ht="29" customHeight="1" thickTop="1" thickBot="1">
      <c r="A17" s="116" t="s">
        <v>40</v>
      </c>
      <c r="B17" s="117">
        <v>3765.2926349999998</v>
      </c>
      <c r="C17" s="117">
        <v>4628969.001666001</v>
      </c>
      <c r="D17" s="118">
        <f>SUM(D6:D16)</f>
        <v>99.940515943204431</v>
      </c>
      <c r="E17" s="116" t="s">
        <v>31</v>
      </c>
    </row>
    <row r="18" spans="2:2" ht="13.5" thickTop="1">
      <c r="B18" s="198"/>
    </row>
  </sheetData>
  <sheetProtection/>
  <mergeCells count="72">
    <mergeCell ref="B4:B5"/>
    <mergeCell ref="FT3:GC3"/>
    <mergeCell ref="GD3:GM3"/>
    <mergeCell ref="GN3:GW3"/>
    <mergeCell ref="GX3:HG3"/>
    <mergeCell ref="HH3:HM3"/>
    <mergeCell ref="EP3:EY3"/>
    <mergeCell ref="EZ3:FI3"/>
    <mergeCell ref="FJ3:FS3"/>
    <mergeCell ref="CR3:DA3"/>
    <mergeCell ref="A4:A5"/>
    <mergeCell ref="E4:E5"/>
    <mergeCell ref="C4:C5"/>
    <mergeCell ref="DL3:DU3"/>
    <mergeCell ref="DV3:EE3"/>
    <mergeCell ref="EF3:EO3"/>
    <mergeCell ref="BD3:BM3"/>
    <mergeCell ref="BN3:BW3"/>
    <mergeCell ref="BX3:CG3"/>
    <mergeCell ref="CH3:CQ3"/>
    <mergeCell ref="DB3:DK3"/>
    <mergeCell ref="G3:O3"/>
    <mergeCell ref="P3:Y3"/>
    <mergeCell ref="Z3:AI3"/>
    <mergeCell ref="AJ3:AS3"/>
    <mergeCell ref="AT3:BC3"/>
    <mergeCell ref="FJ2:FS2"/>
    <mergeCell ref="FT2:GC2"/>
    <mergeCell ref="GD2:GM2"/>
    <mergeCell ref="GN2:GW2"/>
    <mergeCell ref="GX2:HG2"/>
    <mergeCell ref="HH2:HM2"/>
    <mergeCell ref="DB2:DK2"/>
    <mergeCell ref="DL2:DU2"/>
    <mergeCell ref="DV2:EE2"/>
    <mergeCell ref="EF2:EO2"/>
    <mergeCell ref="EP2:EY2"/>
    <mergeCell ref="EZ2:FI2"/>
    <mergeCell ref="AT2:BC2"/>
    <mergeCell ref="BD2:BM2"/>
    <mergeCell ref="BN2:BW2"/>
    <mergeCell ref="BX2:CG2"/>
    <mergeCell ref="CH2:CQ2"/>
    <mergeCell ref="CR2:DA2"/>
    <mergeCell ref="FT1:GC1"/>
    <mergeCell ref="GD1:GM1"/>
    <mergeCell ref="GN1:GW1"/>
    <mergeCell ref="GX1:HG1"/>
    <mergeCell ref="HH1:HM1"/>
    <mergeCell ref="A2:E2"/>
    <mergeCell ref="G2:O2"/>
    <mergeCell ref="P2:Y2"/>
    <mergeCell ref="Z2:AI2"/>
    <mergeCell ref="AJ2:AS2"/>
    <mergeCell ref="DL1:DU1"/>
    <mergeCell ref="DV1:EE1"/>
    <mergeCell ref="EF1:EO1"/>
    <mergeCell ref="EP1:EY1"/>
    <mergeCell ref="EZ1:FI1"/>
    <mergeCell ref="FJ1:FS1"/>
    <mergeCell ref="BD1:BM1"/>
    <mergeCell ref="BN1:BW1"/>
    <mergeCell ref="BX1:CG1"/>
    <mergeCell ref="CH1:CQ1"/>
    <mergeCell ref="CR1:DA1"/>
    <mergeCell ref="DB1:DK1"/>
    <mergeCell ref="A1:E1"/>
    <mergeCell ref="G1:O1"/>
    <mergeCell ref="P1:Y1"/>
    <mergeCell ref="Z1:AI1"/>
    <mergeCell ref="AJ1:AS1"/>
    <mergeCell ref="AT1:BC1"/>
  </mergeCells>
  <printOptions horizontalCentered="1"/>
  <pageMargins left="0.7480314960629921" right="0.7480314960629921" top="0.984251968503937" bottom="0.984251968503937" header="0.5118110236220472" footer="0.5118110236220472"/>
  <pageSetup firstPageNumber="13" useFirstPageNumber="1" horizontalDpi="300" verticalDpi="300" orientation="landscape" paperSize="1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dda09c8-887a-4037-8855-1538f4ee0104}">
  <dimension ref="A1:M18"/>
  <sheetViews>
    <sheetView rightToLeft="1" workbookViewId="0" topLeftCell="A1">
      <selection pane="topLeft" activeCell="A1" sqref="A1:M1"/>
    </sheetView>
  </sheetViews>
  <sheetFormatPr defaultColWidth="10.003348214285714" defaultRowHeight="12.5" customHeight="1"/>
  <cols>
    <col min="1" max="1" width="22.142857142857142" style="81" customWidth="1"/>
    <col min="2" max="2" width="13.142857142857142" style="82" customWidth="1"/>
    <col min="3" max="3" width="15.857142857142858" style="82" customWidth="1"/>
    <col min="4" max="4" width="9.428571428571429" style="82" customWidth="1"/>
    <col min="5" max="5" width="9" style="82" customWidth="1"/>
    <col min="6" max="6" width="8.428571428571429" style="82" customWidth="1"/>
    <col min="7" max="7" width="9" style="82" customWidth="1"/>
    <col min="8" max="8" width="11.857142857142858" style="82" customWidth="1"/>
    <col min="9" max="9" width="15.142857142857142" style="82" customWidth="1"/>
    <col min="10" max="10" width="12.428571428571429" style="82" customWidth="1"/>
    <col min="11" max="11" width="16.142857142857142" style="82" customWidth="1"/>
    <col min="12" max="12" width="11.142857142857142" style="83" customWidth="1"/>
    <col min="13" max="13" width="18.857142857142858" style="84" customWidth="1"/>
    <col min="14" max="16384" width="10" style="82"/>
  </cols>
  <sheetData>
    <row r="1" spans="1:13" s="44" customFormat="1" ht="19.5" customHeight="1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4" customFormat="1" ht="16.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7" customFormat="1" ht="14.25" customHeight="1">
      <c r="A3" s="48" t="s">
        <v>33</v>
      </c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1" t="s">
        <v>34</v>
      </c>
    </row>
    <row r="4" spans="1:13" s="52" customFormat="1" ht="23.25" customHeight="1">
      <c r="A4" s="53" t="s">
        <v>35</v>
      </c>
      <c r="B4" s="54" t="s">
        <v>36</v>
      </c>
      <c r="C4" s="54"/>
      <c r="D4" s="54" t="s">
        <v>37</v>
      </c>
      <c r="E4" s="54"/>
      <c r="F4" s="54" t="s">
        <v>38</v>
      </c>
      <c r="G4" s="54"/>
      <c r="H4" s="54" t="s">
        <v>39</v>
      </c>
      <c r="I4" s="54"/>
      <c r="J4" s="54" t="s">
        <v>40</v>
      </c>
      <c r="K4" s="54"/>
      <c r="L4" s="54" t="s">
        <v>41</v>
      </c>
      <c r="M4" s="53" t="s">
        <v>42</v>
      </c>
    </row>
    <row r="5" spans="1:13" s="52" customFormat="1" ht="21" customHeight="1">
      <c r="A5" s="55"/>
      <c r="B5" s="54" t="s">
        <v>43</v>
      </c>
      <c r="C5" s="54"/>
      <c r="D5" s="54" t="s">
        <v>44</v>
      </c>
      <c r="E5" s="54"/>
      <c r="F5" s="54" t="s">
        <v>45</v>
      </c>
      <c r="G5" s="54"/>
      <c r="H5" s="54" t="s">
        <v>46</v>
      </c>
      <c r="I5" s="54"/>
      <c r="J5" s="54" t="s">
        <v>47</v>
      </c>
      <c r="K5" s="54"/>
      <c r="L5" s="56" t="s">
        <v>48</v>
      </c>
      <c r="M5" s="55"/>
    </row>
    <row r="6" spans="1:13" s="52" customFormat="1" ht="36" customHeight="1">
      <c r="A6" s="57"/>
      <c r="B6" s="58" t="s">
        <v>49</v>
      </c>
      <c r="C6" s="58" t="s">
        <v>50</v>
      </c>
      <c r="D6" s="58" t="s">
        <v>49</v>
      </c>
      <c r="E6" s="58" t="s">
        <v>50</v>
      </c>
      <c r="F6" s="58" t="s">
        <v>49</v>
      </c>
      <c r="G6" s="58" t="s">
        <v>50</v>
      </c>
      <c r="H6" s="58" t="s">
        <v>49</v>
      </c>
      <c r="I6" s="58" t="s">
        <v>50</v>
      </c>
      <c r="J6" s="58" t="s">
        <v>49</v>
      </c>
      <c r="K6" s="58" t="s">
        <v>50</v>
      </c>
      <c r="L6" s="59"/>
      <c r="M6" s="57"/>
    </row>
    <row r="7" spans="1:13" s="60" customFormat="1" ht="44" customHeight="1">
      <c r="A7" s="61" t="s">
        <v>51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84000</v>
      </c>
      <c r="I7" s="62">
        <v>99288000</v>
      </c>
      <c r="J7" s="62">
        <v>84000</v>
      </c>
      <c r="K7" s="62">
        <v>99288000</v>
      </c>
      <c r="L7" s="63"/>
      <c r="M7" s="64" t="s">
        <v>52</v>
      </c>
    </row>
    <row r="8" spans="1:13" s="60" customFormat="1" ht="49.5" customHeight="1">
      <c r="A8" s="65" t="s">
        <v>53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6600</v>
      </c>
      <c r="I8" s="66">
        <v>7801200</v>
      </c>
      <c r="J8" s="66">
        <v>6600</v>
      </c>
      <c r="K8" s="66">
        <v>7801200</v>
      </c>
      <c r="L8" s="67"/>
      <c r="M8" s="68" t="s">
        <v>54</v>
      </c>
    </row>
    <row r="9" spans="1:13" s="60" customFormat="1" ht="33" customHeight="1">
      <c r="A9" s="65" t="s">
        <v>55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18600000</v>
      </c>
      <c r="I9" s="66">
        <v>21985200000</v>
      </c>
      <c r="J9" s="66">
        <v>18600000</v>
      </c>
      <c r="K9" s="66">
        <v>21985200000</v>
      </c>
      <c r="L9" s="67"/>
      <c r="M9" s="68" t="s">
        <v>56</v>
      </c>
    </row>
    <row r="10" spans="1:13" s="60" customFormat="1" ht="47.5" customHeight="1">
      <c r="A10" s="65" t="s">
        <v>57</v>
      </c>
      <c r="B10" s="66">
        <v>3336416622</v>
      </c>
      <c r="C10" s="66">
        <v>4121710781364</v>
      </c>
      <c r="D10" s="66">
        <v>0</v>
      </c>
      <c r="E10" s="66">
        <v>0</v>
      </c>
      <c r="F10" s="66">
        <v>0</v>
      </c>
      <c r="G10" s="66">
        <v>0</v>
      </c>
      <c r="H10" s="66">
        <v>269113040</v>
      </c>
      <c r="I10" s="66">
        <v>318091613280</v>
      </c>
      <c r="J10" s="66">
        <v>3605529662</v>
      </c>
      <c r="K10" s="66">
        <v>4439802394644</v>
      </c>
      <c r="L10" s="67"/>
      <c r="M10" s="68" t="s">
        <v>58</v>
      </c>
    </row>
    <row r="11" spans="1:13" s="60" customFormat="1" ht="55.5" customHeight="1">
      <c r="A11" s="65" t="s">
        <v>59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34035513</v>
      </c>
      <c r="I11" s="66">
        <v>40533888366</v>
      </c>
      <c r="J11" s="66">
        <v>34035513</v>
      </c>
      <c r="K11" s="66">
        <v>40533888366</v>
      </c>
      <c r="L11" s="67"/>
      <c r="M11" s="68" t="s">
        <v>60</v>
      </c>
    </row>
    <row r="12" spans="1:13" s="60" customFormat="1" ht="33.25" customHeight="1">
      <c r="A12" s="65" t="s">
        <v>61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94712708</v>
      </c>
      <c r="I12" s="66">
        <v>111950420856</v>
      </c>
      <c r="J12" s="66">
        <v>94712708</v>
      </c>
      <c r="K12" s="66">
        <v>111950420856</v>
      </c>
      <c r="L12" s="67"/>
      <c r="M12" s="68" t="s">
        <v>62</v>
      </c>
    </row>
    <row r="13" spans="1:13" s="60" customFormat="1" ht="52" customHeight="1">
      <c r="A13" s="65" t="s">
        <v>63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1820500</v>
      </c>
      <c r="I13" s="66">
        <v>2151831000</v>
      </c>
      <c r="J13" s="66">
        <v>1820500</v>
      </c>
      <c r="K13" s="66">
        <v>2151831000</v>
      </c>
      <c r="L13" s="67"/>
      <c r="M13" s="68" t="s">
        <v>64</v>
      </c>
    </row>
    <row r="14" spans="1:13" s="60" customFormat="1" ht="46" customHeight="1">
      <c r="A14" s="65" t="s">
        <v>65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10333652</v>
      </c>
      <c r="I14" s="66">
        <v>12237237600</v>
      </c>
      <c r="J14" s="66">
        <v>10333652</v>
      </c>
      <c r="K14" s="66">
        <v>12237237600</v>
      </c>
      <c r="L14" s="67"/>
      <c r="M14" s="68" t="s">
        <v>64</v>
      </c>
    </row>
    <row r="15" spans="1:13" s="60" customFormat="1" ht="33" customHeight="1">
      <c r="A15" s="65" t="s">
        <v>66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143000</v>
      </c>
      <c r="I15" s="69">
        <v>169026000</v>
      </c>
      <c r="J15" s="66">
        <v>143000</v>
      </c>
      <c r="K15" s="66">
        <v>169026000</v>
      </c>
      <c r="L15" s="67"/>
      <c r="M15" s="68" t="s">
        <v>67</v>
      </c>
    </row>
    <row r="16" spans="1:13" s="60" customFormat="1" ht="37.5" customHeight="1" thickBot="1">
      <c r="A16" s="70" t="s">
        <v>68</v>
      </c>
      <c r="B16" s="71">
        <v>0</v>
      </c>
      <c r="C16" s="71">
        <v>0</v>
      </c>
      <c r="D16" s="72">
        <v>0</v>
      </c>
      <c r="E16" s="71">
        <v>0</v>
      </c>
      <c r="F16" s="71">
        <v>0</v>
      </c>
      <c r="G16" s="71">
        <v>0</v>
      </c>
      <c r="H16" s="71">
        <v>27000</v>
      </c>
      <c r="I16" s="71">
        <v>31914000</v>
      </c>
      <c r="J16" s="71">
        <v>27000</v>
      </c>
      <c r="K16" s="71">
        <v>31914000</v>
      </c>
      <c r="L16" s="73"/>
      <c r="M16" s="74" t="s">
        <v>67</v>
      </c>
    </row>
    <row r="17" spans="1:13" s="60" customFormat="1" ht="28" customHeight="1" thickTop="1" thickBot="1">
      <c r="A17" s="75"/>
      <c r="B17" s="76">
        <f>SUM(B7:B16)</f>
        <v>3336416622</v>
      </c>
      <c r="C17" s="76">
        <f t="shared" si="0" ref="C17:K17">SUM(C65543:C65552)</f>
        <v>4121710781364</v>
      </c>
      <c r="D17" s="76">
        <f t="shared" si="0"/>
        <v>0</v>
      </c>
      <c r="E17" s="76">
        <f t="shared" si="0"/>
        <v>0</v>
      </c>
      <c r="F17" s="76">
        <f t="shared" si="0"/>
        <v>0</v>
      </c>
      <c r="G17" s="76">
        <f t="shared" si="0"/>
        <v>0</v>
      </c>
      <c r="H17" s="76">
        <f t="shared" si="0"/>
        <v>428876013</v>
      </c>
      <c r="I17" s="76">
        <f t="shared" si="0"/>
        <v>507258220302</v>
      </c>
      <c r="J17" s="76">
        <f t="shared" si="0"/>
        <v>3765292635</v>
      </c>
      <c r="K17" s="76">
        <f t="shared" si="0"/>
        <v>4628969001666</v>
      </c>
      <c r="L17" s="77"/>
      <c r="M17" s="78"/>
    </row>
    <row r="18" spans="1:13" s="60" customFormat="1" ht="13" thickTop="1">
      <c r="A18" s="79"/>
      <c r="M18" s="80"/>
    </row>
  </sheetData>
  <sheetProtection/>
  <mergeCells count="16">
    <mergeCell ref="J5:K5"/>
    <mergeCell ref="L5:L6"/>
    <mergeCell ref="A1:M1"/>
    <mergeCell ref="A2:M2"/>
    <mergeCell ref="D3:L3"/>
    <mergeCell ref="A4:A6"/>
    <mergeCell ref="D4:E4"/>
    <mergeCell ref="F4:G4"/>
    <mergeCell ref="J4:K4"/>
    <mergeCell ref="M4:M6"/>
    <mergeCell ref="B4:C4"/>
    <mergeCell ref="B5:C5"/>
    <mergeCell ref="D5:E5"/>
    <mergeCell ref="H4:I4"/>
    <mergeCell ref="H5:I5"/>
    <mergeCell ref="F5:G5"/>
  </mergeCells>
  <pageMargins left="0.7086614173228347" right="0.7086614173228347" top="0.7480314960629921" bottom="0.7480314960629921" header="0.31496062992125984" footer="0.31496062992125984"/>
  <pageSetup horizontalDpi="300" verticalDpi="300" orientation="landscape" paperSize="1" scale="9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1ed6f0-97e7-4b29-b944-6caee3f32e46}">
  <dimension ref="A1:M18"/>
  <sheetViews>
    <sheetView rightToLeft="1" workbookViewId="0" topLeftCell="A1">
      <selection pane="topLeft" activeCell="A1" sqref="A1:M1"/>
    </sheetView>
  </sheetViews>
  <sheetFormatPr defaultColWidth="10.003348214285714" defaultRowHeight="12.5" customHeight="1"/>
  <cols>
    <col min="1" max="1" width="22.142857142857142" style="81" customWidth="1"/>
    <col min="2" max="2" width="13.142857142857142" style="82" customWidth="1"/>
    <col min="3" max="3" width="15.857142857142858" style="82" customWidth="1"/>
    <col min="4" max="4" width="9.428571428571429" style="82" customWidth="1"/>
    <col min="5" max="5" width="9" style="82" customWidth="1"/>
    <col min="6" max="6" width="8.428571428571429" style="82" customWidth="1"/>
    <col min="7" max="7" width="9" style="82" customWidth="1"/>
    <col min="8" max="8" width="11.857142857142858" style="82" customWidth="1"/>
    <col min="9" max="9" width="15.142857142857142" style="82" customWidth="1"/>
    <col min="10" max="10" width="12.428571428571429" style="82" customWidth="1"/>
    <col min="11" max="11" width="16.142857142857142" style="82" customWidth="1"/>
    <col min="12" max="12" width="11.142857142857142" style="83" customWidth="1"/>
    <col min="13" max="13" width="18.857142857142858" style="84" customWidth="1"/>
    <col min="14" max="16384" width="10" style="82"/>
  </cols>
  <sheetData>
    <row r="1" spans="1:13" s="44" customFormat="1" ht="19.5" customHeight="1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4" customFormat="1" ht="16.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7" customFormat="1" ht="14.25" customHeight="1">
      <c r="A3" s="48" t="s">
        <v>33</v>
      </c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1" t="s">
        <v>34</v>
      </c>
    </row>
    <row r="4" spans="1:13" s="52" customFormat="1" ht="23.25" customHeight="1">
      <c r="A4" s="53" t="s">
        <v>35</v>
      </c>
      <c r="B4" s="54" t="s">
        <v>36</v>
      </c>
      <c r="C4" s="54"/>
      <c r="D4" s="54" t="s">
        <v>37</v>
      </c>
      <c r="E4" s="54"/>
      <c r="F4" s="54" t="s">
        <v>38</v>
      </c>
      <c r="G4" s="54"/>
      <c r="H4" s="54" t="s">
        <v>39</v>
      </c>
      <c r="I4" s="54"/>
      <c r="J4" s="54" t="s">
        <v>40</v>
      </c>
      <c r="K4" s="54"/>
      <c r="L4" s="54" t="s">
        <v>41</v>
      </c>
      <c r="M4" s="53" t="s">
        <v>42</v>
      </c>
    </row>
    <row r="5" spans="1:13" s="52" customFormat="1" ht="21" customHeight="1">
      <c r="A5" s="55"/>
      <c r="B5" s="54" t="s">
        <v>43</v>
      </c>
      <c r="C5" s="54"/>
      <c r="D5" s="54" t="s">
        <v>44</v>
      </c>
      <c r="E5" s="54"/>
      <c r="F5" s="54" t="s">
        <v>45</v>
      </c>
      <c r="G5" s="54"/>
      <c r="H5" s="54" t="s">
        <v>46</v>
      </c>
      <c r="I5" s="54"/>
      <c r="J5" s="54" t="s">
        <v>47</v>
      </c>
      <c r="K5" s="54"/>
      <c r="L5" s="56" t="s">
        <v>48</v>
      </c>
      <c r="M5" s="55"/>
    </row>
    <row r="6" spans="1:13" s="52" customFormat="1" ht="36" customHeight="1">
      <c r="A6" s="57"/>
      <c r="B6" s="58" t="s">
        <v>49</v>
      </c>
      <c r="C6" s="58" t="s">
        <v>50</v>
      </c>
      <c r="D6" s="58" t="s">
        <v>49</v>
      </c>
      <c r="E6" s="58" t="s">
        <v>50</v>
      </c>
      <c r="F6" s="58" t="s">
        <v>49</v>
      </c>
      <c r="G6" s="58" t="s">
        <v>50</v>
      </c>
      <c r="H6" s="58" t="s">
        <v>49</v>
      </c>
      <c r="I6" s="58" t="s">
        <v>50</v>
      </c>
      <c r="J6" s="58" t="s">
        <v>49</v>
      </c>
      <c r="K6" s="58" t="s">
        <v>50</v>
      </c>
      <c r="L6" s="59"/>
      <c r="M6" s="57"/>
    </row>
    <row r="7" spans="1:13" s="60" customFormat="1" ht="44" customHeight="1">
      <c r="A7" s="61" t="s">
        <v>51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84000</v>
      </c>
      <c r="I7" s="62">
        <v>99288000</v>
      </c>
      <c r="J7" s="62">
        <v>84000</v>
      </c>
      <c r="K7" s="62">
        <v>99288000</v>
      </c>
      <c r="L7" s="63"/>
      <c r="M7" s="64" t="s">
        <v>52</v>
      </c>
    </row>
    <row r="8" spans="1:13" s="60" customFormat="1" ht="49.5" customHeight="1">
      <c r="A8" s="65" t="s">
        <v>53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6600</v>
      </c>
      <c r="I8" s="66">
        <v>7801200</v>
      </c>
      <c r="J8" s="66">
        <v>6600</v>
      </c>
      <c r="K8" s="66">
        <v>7801200</v>
      </c>
      <c r="L8" s="67"/>
      <c r="M8" s="68" t="s">
        <v>54</v>
      </c>
    </row>
    <row r="9" spans="1:13" s="60" customFormat="1" ht="33" customHeight="1">
      <c r="A9" s="65" t="s">
        <v>55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18600000</v>
      </c>
      <c r="I9" s="66">
        <v>21985200000</v>
      </c>
      <c r="J9" s="66">
        <v>18600000</v>
      </c>
      <c r="K9" s="66">
        <v>21985200000</v>
      </c>
      <c r="L9" s="67"/>
      <c r="M9" s="68" t="s">
        <v>56</v>
      </c>
    </row>
    <row r="10" spans="1:13" s="60" customFormat="1" ht="47.5" customHeight="1">
      <c r="A10" s="65" t="s">
        <v>57</v>
      </c>
      <c r="B10" s="66">
        <v>3336416622</v>
      </c>
      <c r="C10" s="66">
        <v>4121710781364</v>
      </c>
      <c r="D10" s="66">
        <v>0</v>
      </c>
      <c r="E10" s="66">
        <v>0</v>
      </c>
      <c r="F10" s="66">
        <v>0</v>
      </c>
      <c r="G10" s="66">
        <v>0</v>
      </c>
      <c r="H10" s="66">
        <v>269113040</v>
      </c>
      <c r="I10" s="66">
        <v>318091613280</v>
      </c>
      <c r="J10" s="66">
        <v>3605529662</v>
      </c>
      <c r="K10" s="66">
        <v>4439802394644</v>
      </c>
      <c r="L10" s="67"/>
      <c r="M10" s="68" t="s">
        <v>58</v>
      </c>
    </row>
    <row r="11" spans="1:13" s="60" customFormat="1" ht="55.5" customHeight="1">
      <c r="A11" s="65" t="s">
        <v>59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34035513</v>
      </c>
      <c r="I11" s="66">
        <v>40533888366</v>
      </c>
      <c r="J11" s="66">
        <v>34035513</v>
      </c>
      <c r="K11" s="66">
        <v>40533888366</v>
      </c>
      <c r="L11" s="67"/>
      <c r="M11" s="68" t="s">
        <v>60</v>
      </c>
    </row>
    <row r="12" spans="1:13" s="60" customFormat="1" ht="33.25" customHeight="1">
      <c r="A12" s="65" t="s">
        <v>61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94712708</v>
      </c>
      <c r="I12" s="66">
        <v>111950420856</v>
      </c>
      <c r="J12" s="66">
        <v>94712708</v>
      </c>
      <c r="K12" s="66">
        <v>111950420856</v>
      </c>
      <c r="L12" s="67"/>
      <c r="M12" s="68" t="s">
        <v>62</v>
      </c>
    </row>
    <row r="13" spans="1:13" s="60" customFormat="1" ht="52" customHeight="1">
      <c r="A13" s="65" t="s">
        <v>63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1820500</v>
      </c>
      <c r="I13" s="66">
        <v>2151831000</v>
      </c>
      <c r="J13" s="66">
        <v>1820500</v>
      </c>
      <c r="K13" s="66">
        <v>2151831000</v>
      </c>
      <c r="L13" s="67"/>
      <c r="M13" s="68" t="s">
        <v>64</v>
      </c>
    </row>
    <row r="14" spans="1:13" s="60" customFormat="1" ht="46" customHeight="1">
      <c r="A14" s="65" t="s">
        <v>65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10333652</v>
      </c>
      <c r="I14" s="66">
        <v>12237237600</v>
      </c>
      <c r="J14" s="66">
        <v>10333652</v>
      </c>
      <c r="K14" s="66">
        <v>12237237600</v>
      </c>
      <c r="L14" s="67"/>
      <c r="M14" s="68" t="s">
        <v>64</v>
      </c>
    </row>
    <row r="15" spans="1:13" s="60" customFormat="1" ht="33" customHeight="1">
      <c r="A15" s="65" t="s">
        <v>66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143000</v>
      </c>
      <c r="I15" s="69">
        <v>169026000</v>
      </c>
      <c r="J15" s="66">
        <v>143000</v>
      </c>
      <c r="K15" s="66">
        <v>169026000</v>
      </c>
      <c r="L15" s="67"/>
      <c r="M15" s="68" t="s">
        <v>67</v>
      </c>
    </row>
    <row r="16" spans="1:13" s="60" customFormat="1" ht="37.5" customHeight="1" thickBot="1">
      <c r="A16" s="70" t="s">
        <v>68</v>
      </c>
      <c r="B16" s="71">
        <v>0</v>
      </c>
      <c r="C16" s="71">
        <v>0</v>
      </c>
      <c r="D16" s="72">
        <v>0</v>
      </c>
      <c r="E16" s="71">
        <v>0</v>
      </c>
      <c r="F16" s="71">
        <v>0</v>
      </c>
      <c r="G16" s="71">
        <v>0</v>
      </c>
      <c r="H16" s="71">
        <v>27000</v>
      </c>
      <c r="I16" s="71">
        <v>31914000</v>
      </c>
      <c r="J16" s="71">
        <v>27000</v>
      </c>
      <c r="K16" s="71">
        <v>31914000</v>
      </c>
      <c r="L16" s="73"/>
      <c r="M16" s="74" t="s">
        <v>67</v>
      </c>
    </row>
    <row r="17" spans="1:13" s="60" customFormat="1" ht="28" customHeight="1" thickTop="1" thickBot="1">
      <c r="A17" s="75"/>
      <c r="B17" s="76">
        <f>SUM(B7:B16)</f>
        <v>3336416622</v>
      </c>
      <c r="C17" s="76">
        <f t="shared" si="0" ref="C17:K17">SUM(C65543:C65552)</f>
        <v>4121710781364</v>
      </c>
      <c r="D17" s="76">
        <f t="shared" si="0"/>
        <v>0</v>
      </c>
      <c r="E17" s="76">
        <f t="shared" si="0"/>
        <v>0</v>
      </c>
      <c r="F17" s="76">
        <f t="shared" si="0"/>
        <v>0</v>
      </c>
      <c r="G17" s="76">
        <f t="shared" si="0"/>
        <v>0</v>
      </c>
      <c r="H17" s="76">
        <f t="shared" si="0"/>
        <v>428876013</v>
      </c>
      <c r="I17" s="76">
        <f t="shared" si="0"/>
        <v>507258220302</v>
      </c>
      <c r="J17" s="76">
        <f t="shared" si="0"/>
        <v>3765292635</v>
      </c>
      <c r="K17" s="76">
        <f t="shared" si="0"/>
        <v>4628969001666</v>
      </c>
      <c r="L17" s="77"/>
      <c r="M17" s="78"/>
    </row>
    <row r="18" spans="1:13" s="60" customFormat="1" ht="13" thickTop="1">
      <c r="A18" s="79"/>
      <c r="M18" s="80"/>
    </row>
  </sheetData>
  <sheetProtection/>
  <mergeCells count="16">
    <mergeCell ref="J5:K5"/>
    <mergeCell ref="L5:L6"/>
    <mergeCell ref="A1:M1"/>
    <mergeCell ref="A2:M2"/>
    <mergeCell ref="D3:L3"/>
    <mergeCell ref="A4:A6"/>
    <mergeCell ref="D4:E4"/>
    <mergeCell ref="F4:G4"/>
    <mergeCell ref="J4:K4"/>
    <mergeCell ref="M4:M6"/>
    <mergeCell ref="B4:C4"/>
    <mergeCell ref="B5:C5"/>
    <mergeCell ref="D5:E5"/>
    <mergeCell ref="H4:I4"/>
    <mergeCell ref="H5:I5"/>
    <mergeCell ref="F5:G5"/>
  </mergeCells>
  <pageMargins left="0.7086614173228347" right="0.7086614173228347" top="0.7480314960629921" bottom="0.7480314960629921" header="0.31496062992125984" footer="0.31496062992125984"/>
  <pageSetup horizontalDpi="300" verticalDpi="300" orientation="landscape" paperSize="1" scale="9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5f93366-528c-43c7-9a67-acf38fb07f96}">
  <sheetPr>
    <tabColor rgb="FF7030A0"/>
  </sheetPr>
  <dimension ref="A1:H44"/>
  <sheetViews>
    <sheetView rightToLeft="1" view="pageBreakPreview" zoomScale="99" zoomScaleNormal="100" zoomScaleSheetLayoutView="99" workbookViewId="0" topLeftCell="A16">
      <selection pane="topLeft" activeCell="K18" sqref="K18"/>
    </sheetView>
  </sheetViews>
  <sheetFormatPr defaultRowHeight="12.5" customHeight="1"/>
  <cols>
    <col min="1" max="1" width="14.857142857142858" style="3" customWidth="1"/>
    <col min="2" max="2" width="20.857142857142858" style="3" customWidth="1"/>
    <col min="3" max="3" width="19.142857142857142" style="3" customWidth="1"/>
    <col min="4" max="4" width="21.857142857142858" style="3" customWidth="1"/>
    <col min="5" max="5" width="12.142857142857142" style="123" customWidth="1"/>
    <col min="6" max="6" width="21.571428571428573" style="3" customWidth="1"/>
    <col min="7" max="7" width="16.857142857142858" style="3" customWidth="1"/>
    <col min="8" max="16384" width="9.142857142857142" style="3" customWidth="1"/>
  </cols>
  <sheetData>
    <row r="1" spans="1:8" ht="30" customHeight="1">
      <c r="A1" s="2" t="s">
        <v>69</v>
      </c>
      <c r="B1" s="2"/>
      <c r="C1" s="2"/>
      <c r="D1" s="2"/>
      <c r="E1" s="2"/>
      <c r="F1" s="2"/>
      <c r="G1" s="2"/>
      <c r="H1" s="85"/>
    </row>
    <row r="2" spans="1:8" ht="17.5">
      <c r="A2" s="2" t="s">
        <v>70</v>
      </c>
      <c r="B2" s="2"/>
      <c r="C2" s="2"/>
      <c r="D2" s="2"/>
      <c r="E2" s="2"/>
      <c r="F2" s="2"/>
      <c r="G2" s="2"/>
      <c r="H2" s="85"/>
    </row>
    <row r="3" spans="3:6" s="86" customFormat="1" ht="18.75" customHeight="1" thickBot="1">
      <c r="C3" s="87"/>
      <c r="E3" s="88"/>
      <c r="F3" s="89"/>
    </row>
    <row r="4" spans="1:7" ht="39" customHeight="1" thickTop="1" thickBot="1">
      <c r="A4" s="90" t="s">
        <v>71</v>
      </c>
      <c r="B4" s="90" t="s">
        <v>72</v>
      </c>
      <c r="C4" s="91" t="s">
        <v>73</v>
      </c>
      <c r="D4" s="91" t="s">
        <v>74</v>
      </c>
      <c r="E4" s="92" t="s">
        <v>75</v>
      </c>
      <c r="F4" s="93" t="s">
        <v>42</v>
      </c>
      <c r="G4" s="93" t="s">
        <v>76</v>
      </c>
    </row>
    <row r="5" spans="1:7" ht="44.5" customHeight="1" thickBot="1">
      <c r="A5" s="94"/>
      <c r="B5" s="94"/>
      <c r="C5" s="95" t="s">
        <v>77</v>
      </c>
      <c r="D5" s="95" t="s">
        <v>78</v>
      </c>
      <c r="E5" s="96" t="s">
        <v>79</v>
      </c>
      <c r="F5" s="97"/>
      <c r="G5" s="97"/>
    </row>
    <row r="6" spans="1:7" s="98" customFormat="1" ht="19" customHeight="1" thickTop="1">
      <c r="A6" s="98" t="s">
        <v>80</v>
      </c>
      <c r="E6" s="99"/>
      <c r="G6" s="98" t="s">
        <v>81</v>
      </c>
    </row>
    <row r="7" spans="1:7" ht="15" customHeight="1">
      <c r="A7" s="100"/>
      <c r="B7" s="101" t="s">
        <v>82</v>
      </c>
      <c r="C7" s="102">
        <v>7857500</v>
      </c>
      <c r="D7" s="102">
        <v>9287565000</v>
      </c>
      <c r="E7" s="103">
        <v>0.20100000000000001</v>
      </c>
      <c r="F7" s="101" t="s">
        <v>83</v>
      </c>
      <c r="G7" s="100"/>
    </row>
    <row r="8" spans="1:7" ht="15" customHeight="1">
      <c r="A8" s="101"/>
      <c r="B8" s="101" t="s">
        <v>84</v>
      </c>
      <c r="C8" s="104">
        <v>4371850</v>
      </c>
      <c r="D8" s="104">
        <v>5179251700</v>
      </c>
      <c r="E8" s="103">
        <v>0.112</v>
      </c>
      <c r="F8" s="101" t="s">
        <v>85</v>
      </c>
      <c r="G8" s="101"/>
    </row>
    <row r="9" spans="1:7" ht="15" customHeight="1">
      <c r="A9" s="101"/>
      <c r="B9" s="101" t="s">
        <v>86</v>
      </c>
      <c r="C9" s="104">
        <v>10107605</v>
      </c>
      <c r="D9" s="104">
        <v>11947189110</v>
      </c>
      <c r="E9" s="103">
        <v>0.25800000000000001</v>
      </c>
      <c r="F9" s="101" t="s">
        <v>87</v>
      </c>
      <c r="G9" s="101"/>
    </row>
    <row r="10" spans="1:7" ht="15" customHeight="1">
      <c r="A10" s="101"/>
      <c r="B10" s="101" t="s">
        <v>88</v>
      </c>
      <c r="C10" s="104">
        <v>56000</v>
      </c>
      <c r="D10" s="104">
        <v>66192000</v>
      </c>
      <c r="E10" s="103">
        <f>D10/D39*100</f>
        <v>0.0014299512478086807</v>
      </c>
      <c r="F10" s="101" t="s">
        <v>89</v>
      </c>
      <c r="G10" s="101"/>
    </row>
    <row r="11" spans="1:7" ht="15" customHeight="1">
      <c r="A11" s="101"/>
      <c r="B11" s="101" t="s">
        <v>90</v>
      </c>
      <c r="C11" s="104">
        <v>1450703583</v>
      </c>
      <c r="D11" s="104">
        <v>1804068714186</v>
      </c>
      <c r="E11" s="103">
        <v>38.972999999999999</v>
      </c>
      <c r="F11" s="101" t="s">
        <v>91</v>
      </c>
      <c r="G11" s="101"/>
    </row>
    <row r="12" spans="1:7" ht="15" customHeight="1">
      <c r="A12" s="101"/>
      <c r="B12" s="101" t="s">
        <v>92</v>
      </c>
      <c r="C12" s="104">
        <v>2555977</v>
      </c>
      <c r="D12" s="104">
        <v>3032300750</v>
      </c>
      <c r="E12" s="103">
        <f>D12/D39*100</f>
        <v>0.065507043769544637</v>
      </c>
      <c r="F12" s="101" t="s">
        <v>93</v>
      </c>
      <c r="G12" s="101"/>
    </row>
    <row r="13" spans="1:7" ht="15" customHeight="1">
      <c r="A13" s="101"/>
      <c r="B13" s="101" t="s">
        <v>94</v>
      </c>
      <c r="C13" s="104">
        <v>49825</v>
      </c>
      <c r="D13" s="104">
        <v>58893150</v>
      </c>
      <c r="E13" s="103">
        <f>D13/D39*100</f>
        <v>0.0012722735878940628</v>
      </c>
      <c r="F13" s="101" t="s">
        <v>95</v>
      </c>
      <c r="G13" s="101"/>
    </row>
    <row r="14" spans="1:7" ht="21.5" customHeight="1">
      <c r="A14" s="105" t="s">
        <v>96</v>
      </c>
      <c r="B14" s="105"/>
      <c r="C14" s="106">
        <f>SUM(C7:C13)</f>
        <v>1475702340</v>
      </c>
      <c r="D14" s="106">
        <f>SUM(D7:D13)</f>
        <v>1833640105896</v>
      </c>
      <c r="E14" s="107">
        <f>SUM(E7:E13)</f>
        <v>39.612209268605241</v>
      </c>
      <c r="F14" s="108" t="s">
        <v>47</v>
      </c>
      <c r="G14" s="108"/>
    </row>
    <row r="15" spans="1:7" s="98" customFormat="1" ht="23.5" customHeight="1">
      <c r="A15" s="98" t="s">
        <v>97</v>
      </c>
      <c r="C15" s="109"/>
      <c r="D15" s="109"/>
      <c r="E15" s="99"/>
      <c r="G15" s="98" t="s">
        <v>98</v>
      </c>
    </row>
    <row r="16" spans="1:7" ht="18.5" customHeight="1">
      <c r="A16" s="100"/>
      <c r="B16" s="101" t="s">
        <v>99</v>
      </c>
      <c r="C16" s="104">
        <v>30000</v>
      </c>
      <c r="D16" s="104">
        <v>35460000</v>
      </c>
      <c r="E16" s="103">
        <f>D16/D39*100</f>
        <v>0.00076604531132607909</v>
      </c>
      <c r="F16" s="101" t="s">
        <v>100</v>
      </c>
      <c r="G16" s="101"/>
    </row>
    <row r="17" spans="1:7" ht="18.5" customHeight="1">
      <c r="A17" s="100"/>
      <c r="B17" s="101" t="s">
        <v>101</v>
      </c>
      <c r="C17" s="104">
        <v>70000</v>
      </c>
      <c r="D17" s="104">
        <v>82740000</v>
      </c>
      <c r="E17" s="103">
        <f>D17/D39*100</f>
        <v>0.0017874390597608508</v>
      </c>
      <c r="F17" s="101" t="s">
        <v>102</v>
      </c>
      <c r="G17" s="101"/>
    </row>
    <row r="18" spans="1:7" ht="18.5" customHeight="1">
      <c r="A18" s="100"/>
      <c r="B18" s="101" t="s">
        <v>103</v>
      </c>
      <c r="C18" s="104">
        <v>50000</v>
      </c>
      <c r="D18" s="104">
        <v>59100000</v>
      </c>
      <c r="E18" s="103">
        <f>D18/D39*100</f>
        <v>0.0012767421855434649</v>
      </c>
      <c r="F18" s="101" t="s">
        <v>104</v>
      </c>
      <c r="G18" s="101"/>
    </row>
    <row r="19" spans="1:7" ht="21.5" customHeight="1">
      <c r="A19" s="105" t="s">
        <v>96</v>
      </c>
      <c r="B19" s="108"/>
      <c r="C19" s="106">
        <f>SUM(C16:C18)</f>
        <v>150000</v>
      </c>
      <c r="D19" s="106">
        <f>SUM(D16:D18)</f>
        <v>177300000</v>
      </c>
      <c r="E19" s="107">
        <f>SUM(E16:E18)</f>
        <v>0.0038302265566303945</v>
      </c>
      <c r="F19" s="108"/>
      <c r="G19" s="105" t="s">
        <v>105</v>
      </c>
    </row>
    <row r="20" spans="1:7" s="98" customFormat="1" ht="20.5" customHeight="1">
      <c r="A20" s="110" t="s">
        <v>106</v>
      </c>
      <c r="C20" s="109"/>
      <c r="D20" s="109"/>
      <c r="E20" s="99"/>
      <c r="G20" s="98" t="s">
        <v>107</v>
      </c>
    </row>
    <row r="21" spans="1:7" ht="20.5" customHeight="1">
      <c r="A21" s="101"/>
      <c r="B21" s="101" t="s">
        <v>108</v>
      </c>
      <c r="C21" s="104">
        <v>157500</v>
      </c>
      <c r="D21" s="104">
        <v>186165000</v>
      </c>
      <c r="E21" s="103">
        <f>D21/D39*100</f>
        <v>0.0040217378844619144</v>
      </c>
      <c r="F21" s="101" t="s">
        <v>109</v>
      </c>
      <c r="G21" s="101"/>
    </row>
    <row r="22" spans="1:7" ht="20.5" customHeight="1">
      <c r="A22" s="101"/>
      <c r="B22" s="101" t="s">
        <v>110</v>
      </c>
      <c r="C22" s="104">
        <v>1637200</v>
      </c>
      <c r="D22" s="104">
        <v>1935170400</v>
      </c>
      <c r="E22" s="103">
        <f>D22/D39*100</f>
        <v>0.041805646123435215</v>
      </c>
      <c r="F22" s="101" t="s">
        <v>111</v>
      </c>
      <c r="G22" s="101"/>
    </row>
    <row r="23" spans="1:7" ht="20.5" customHeight="1">
      <c r="A23" s="101"/>
      <c r="B23" s="101" t="s">
        <v>112</v>
      </c>
      <c r="C23" s="104">
        <v>15534660</v>
      </c>
      <c r="D23" s="104">
        <v>18361968120</v>
      </c>
      <c r="E23" s="103">
        <v>0.39600000000000002</v>
      </c>
      <c r="F23" s="101" t="s">
        <v>113</v>
      </c>
      <c r="G23" s="101"/>
    </row>
    <row r="24" spans="1:7" ht="20.5" customHeight="1">
      <c r="A24" s="101"/>
      <c r="B24" s="101" t="s">
        <v>114</v>
      </c>
      <c r="C24" s="104">
        <v>1761471094</v>
      </c>
      <c r="D24" s="104">
        <v>2171092000188</v>
      </c>
      <c r="E24" s="103">
        <f>D24/D39*100</f>
        <v>46.902279954923181</v>
      </c>
      <c r="F24" s="101" t="s">
        <v>115</v>
      </c>
      <c r="G24" s="101"/>
    </row>
    <row r="25" spans="1:7" ht="20.5" customHeight="1">
      <c r="A25" s="101"/>
      <c r="B25" s="101" t="s">
        <v>116</v>
      </c>
      <c r="C25" s="104">
        <v>189785228</v>
      </c>
      <c r="D25" s="104">
        <v>224326139496</v>
      </c>
      <c r="E25" s="103">
        <f>D25/D39*100</f>
        <v>4.8461361356116965</v>
      </c>
      <c r="F25" s="101" t="s">
        <v>117</v>
      </c>
      <c r="G25" s="101"/>
    </row>
    <row r="26" spans="1:7" ht="20.5" customHeight="1">
      <c r="A26" s="101"/>
      <c r="B26" s="101" t="s">
        <v>118</v>
      </c>
      <c r="C26" s="104">
        <v>63261743</v>
      </c>
      <c r="D26" s="104">
        <v>74775380226</v>
      </c>
      <c r="E26" s="103">
        <f>D26/D39*100</f>
        <v>1.6153787203821799</v>
      </c>
      <c r="F26" s="101" t="s">
        <v>119</v>
      </c>
      <c r="G26" s="101"/>
    </row>
    <row r="27" spans="1:7" ht="20.5" customHeight="1">
      <c r="A27" s="101"/>
      <c r="B27" s="101" t="s">
        <v>120</v>
      </c>
      <c r="C27" s="104">
        <v>171542580</v>
      </c>
      <c r="D27" s="104">
        <v>202763329560</v>
      </c>
      <c r="E27" s="103">
        <f>D27/D39*100</f>
        <v>4.3803129700592933</v>
      </c>
      <c r="F27" s="101" t="s">
        <v>121</v>
      </c>
      <c r="G27" s="101"/>
    </row>
    <row r="28" spans="1:7" ht="20.5" customHeight="1">
      <c r="A28" s="101"/>
      <c r="B28" s="101" t="s">
        <v>116</v>
      </c>
      <c r="C28" s="104">
        <v>85771290</v>
      </c>
      <c r="D28" s="104">
        <v>101381664780</v>
      </c>
      <c r="E28" s="103">
        <f>D28/D39*100</f>
        <v>2.1901564850296467</v>
      </c>
      <c r="F28" s="101" t="s">
        <v>117</v>
      </c>
      <c r="G28" s="101"/>
    </row>
    <row r="29" spans="1:7" ht="21.5" customHeight="1">
      <c r="A29" s="105" t="s">
        <v>96</v>
      </c>
      <c r="B29" s="108"/>
      <c r="C29" s="106">
        <f>SUM(C21:C28)</f>
        <v>2289161295</v>
      </c>
      <c r="D29" s="106">
        <f>SUM(D21:D28)</f>
        <v>2794821817770</v>
      </c>
      <c r="E29" s="107">
        <f>SUM(E21:E28)</f>
        <v>60.37609165001389</v>
      </c>
      <c r="F29" s="108" t="s">
        <v>47</v>
      </c>
      <c r="G29" s="108"/>
    </row>
    <row r="30" spans="1:7" s="98" customFormat="1" ht="20" customHeight="1">
      <c r="A30" s="110" t="s">
        <v>122</v>
      </c>
      <c r="B30" s="110"/>
      <c r="C30" s="111"/>
      <c r="D30" s="111"/>
      <c r="E30" s="99"/>
      <c r="F30" s="110"/>
      <c r="G30" s="110" t="s">
        <v>123</v>
      </c>
    </row>
    <row r="31" spans="1:7" ht="21.5" customHeight="1">
      <c r="A31" s="112"/>
      <c r="B31" s="112" t="s">
        <v>124</v>
      </c>
      <c r="C31" s="113">
        <v>61500</v>
      </c>
      <c r="D31" s="113">
        <v>72693000</v>
      </c>
      <c r="E31" s="114">
        <f>D31/D39*100</f>
        <v>0.0015703928882184618</v>
      </c>
      <c r="F31" s="112" t="s">
        <v>125</v>
      </c>
      <c r="G31" s="112"/>
    </row>
    <row r="32" spans="1:7" ht="21.5" customHeight="1">
      <c r="A32" s="108" t="s">
        <v>96</v>
      </c>
      <c r="B32" s="108"/>
      <c r="C32" s="106">
        <f>SUM(C31)</f>
        <v>61500</v>
      </c>
      <c r="D32" s="106">
        <f>SUM(D31)</f>
        <v>72693000</v>
      </c>
      <c r="E32" s="107">
        <f>SUM(E31)</f>
        <v>0.0015703928882184618</v>
      </c>
      <c r="F32" s="108"/>
      <c r="G32" s="105" t="s">
        <v>105</v>
      </c>
    </row>
    <row r="33" spans="1:7" s="98" customFormat="1" ht="20" customHeight="1">
      <c r="A33" s="110" t="s">
        <v>126</v>
      </c>
      <c r="B33" s="110"/>
      <c r="C33" s="111"/>
      <c r="D33" s="111"/>
      <c r="E33" s="99"/>
      <c r="F33" s="110"/>
      <c r="G33" s="110" t="s">
        <v>127</v>
      </c>
    </row>
    <row r="34" spans="1:7" ht="21.5" customHeight="1">
      <c r="A34" s="112"/>
      <c r="B34" s="112" t="s">
        <v>128</v>
      </c>
      <c r="C34" s="113">
        <v>157500</v>
      </c>
      <c r="D34" s="113">
        <v>186165000</v>
      </c>
      <c r="E34" s="114">
        <f>D34/D39*100</f>
        <v>0.0040217378844619144</v>
      </c>
      <c r="F34" s="112" t="s">
        <v>129</v>
      </c>
      <c r="G34" s="112"/>
    </row>
    <row r="35" spans="1:7" ht="21.5" customHeight="1">
      <c r="A35" s="105" t="s">
        <v>96</v>
      </c>
      <c r="B35" s="108"/>
      <c r="C35" s="106">
        <f>SUM(C34)</f>
        <v>157500</v>
      </c>
      <c r="D35" s="106">
        <f>SUM(D34)</f>
        <v>186165000</v>
      </c>
      <c r="E35" s="107">
        <f>SUM(E34)</f>
        <v>0.0040217378844619144</v>
      </c>
      <c r="F35" s="108"/>
      <c r="G35" s="105" t="s">
        <v>105</v>
      </c>
    </row>
    <row r="36" spans="1:7" s="98" customFormat="1" ht="20" customHeight="1">
      <c r="A36" s="110" t="s">
        <v>130</v>
      </c>
      <c r="B36" s="110"/>
      <c r="C36" s="111"/>
      <c r="D36" s="111"/>
      <c r="E36" s="99"/>
      <c r="F36" s="110"/>
      <c r="G36" s="110" t="s">
        <v>131</v>
      </c>
    </row>
    <row r="37" spans="1:7" ht="21.5" customHeight="1">
      <c r="A37" s="112"/>
      <c r="B37" s="112" t="s">
        <v>132</v>
      </c>
      <c r="C37" s="113">
        <v>60000</v>
      </c>
      <c r="D37" s="113">
        <v>70920000</v>
      </c>
      <c r="E37" s="114">
        <f>D37/D39*100</f>
        <v>0.0015320906226521582</v>
      </c>
      <c r="F37" s="112" t="s">
        <v>133</v>
      </c>
      <c r="G37" s="112"/>
    </row>
    <row r="38" spans="1:7" ht="21.5" customHeight="1" thickBot="1">
      <c r="A38" s="105" t="s">
        <v>96</v>
      </c>
      <c r="B38" s="108"/>
      <c r="C38" s="106">
        <f>SUM(C37)</f>
        <v>60000</v>
      </c>
      <c r="D38" s="106">
        <f>SUM(D37)</f>
        <v>70920000</v>
      </c>
      <c r="E38" s="107">
        <f>SUM(E37)</f>
        <v>0.0015320906226521582</v>
      </c>
      <c r="F38" s="108"/>
      <c r="G38" s="105" t="s">
        <v>105</v>
      </c>
    </row>
    <row r="39" spans="1:7" s="115" customFormat="1" ht="30" customHeight="1" thickTop="1" thickBot="1">
      <c r="A39" s="116" t="s">
        <v>134</v>
      </c>
      <c r="B39" s="117"/>
      <c r="C39" s="118">
        <f>SUM(C38,C35,C32,C29,C19,C14)</f>
        <v>3765292635</v>
      </c>
      <c r="D39" s="118">
        <f>SUM(D38,D35,D32,D29,D19,D14)</f>
        <v>4628969001666</v>
      </c>
      <c r="E39" s="119">
        <f>SUM(E38,E35,E32,E29,E19,E14)</f>
        <v>99.999255366571091</v>
      </c>
      <c r="F39" s="116"/>
      <c r="G39" s="116" t="s">
        <v>31</v>
      </c>
    </row>
    <row r="40" spans="3:4" ht="13" thickTop="1">
      <c r="C40" s="120"/>
      <c r="D40" s="120"/>
    </row>
    <row r="41" spans="1:7" ht="12.5">
      <c r="A41" s="121"/>
      <c r="B41" s="121"/>
      <c r="C41" s="122"/>
      <c r="D41" s="122"/>
      <c r="G41" s="121"/>
    </row>
    <row r="42" spans="1:7" ht="12.5">
      <c r="A42" s="121"/>
      <c r="B42" s="121"/>
      <c r="C42" s="122"/>
      <c r="D42" s="122"/>
      <c r="G42" s="121"/>
    </row>
    <row r="43" spans="3:4" ht="12.5">
      <c r="C43" s="120"/>
      <c r="D43" s="120"/>
    </row>
    <row r="44" spans="3:4" ht="12.5">
      <c r="C44" s="120"/>
      <c r="D44" s="120"/>
    </row>
  </sheetData>
  <sheetProtection/>
  <mergeCells count="6">
    <mergeCell ref="A2:G2"/>
    <mergeCell ref="A1:G1"/>
    <mergeCell ref="A4:A5"/>
    <mergeCell ref="G4:G5"/>
    <mergeCell ref="B4:B5"/>
    <mergeCell ref="F4:F5"/>
  </mergeCells>
  <printOptions horizontalCentered="1"/>
  <pageMargins left="0.7086614173228347" right="0.7086614173228347" top="0.7480314960629921" bottom="0.7480314960629921" header="0.31496062992125984" footer="0.31496062992125984"/>
  <pageSetup firstPageNumber="9" useFirstPageNumber="1" horizontalDpi="300" verticalDpi="300" orientation="landscape" paperSize="1" scale="9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8622874-52fb-44b2-b0a2-3936b8b32f4c}">
  <dimension ref="A1:M18"/>
  <sheetViews>
    <sheetView rightToLeft="1" workbookViewId="0" topLeftCell="A1">
      <selection pane="topLeft" activeCell="A1" sqref="A1:M1"/>
    </sheetView>
  </sheetViews>
  <sheetFormatPr defaultColWidth="10.003348214285714" defaultRowHeight="12.5" customHeight="1"/>
  <cols>
    <col min="1" max="1" width="22.142857142857142" style="81" customWidth="1"/>
    <col min="2" max="2" width="13.142857142857142" style="82" customWidth="1"/>
    <col min="3" max="3" width="15.857142857142858" style="82" customWidth="1"/>
    <col min="4" max="4" width="9.428571428571429" style="82" customWidth="1"/>
    <col min="5" max="5" width="9" style="82" customWidth="1"/>
    <col min="6" max="6" width="8.428571428571429" style="82" customWidth="1"/>
    <col min="7" max="7" width="9" style="82" customWidth="1"/>
    <col min="8" max="8" width="11.857142857142858" style="82" customWidth="1"/>
    <col min="9" max="9" width="15.142857142857142" style="82" customWidth="1"/>
    <col min="10" max="10" width="12.428571428571429" style="82" customWidth="1"/>
    <col min="11" max="11" width="16.142857142857142" style="82" customWidth="1"/>
    <col min="12" max="12" width="11.142857142857142" style="83" customWidth="1"/>
    <col min="13" max="13" width="18.857142857142858" style="84" customWidth="1"/>
    <col min="14" max="16384" width="10" style="82"/>
  </cols>
  <sheetData>
    <row r="1" spans="1:13" s="44" customFormat="1" ht="19.5" customHeight="1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4" customFormat="1" ht="16.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7" customFormat="1" ht="14.25" customHeight="1">
      <c r="A3" s="48" t="s">
        <v>33</v>
      </c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1" t="s">
        <v>34</v>
      </c>
    </row>
    <row r="4" spans="1:13" s="52" customFormat="1" ht="23.25" customHeight="1">
      <c r="A4" s="53" t="s">
        <v>35</v>
      </c>
      <c r="B4" s="54" t="s">
        <v>36</v>
      </c>
      <c r="C4" s="54"/>
      <c r="D4" s="54" t="s">
        <v>37</v>
      </c>
      <c r="E4" s="54"/>
      <c r="F4" s="54" t="s">
        <v>38</v>
      </c>
      <c r="G4" s="54"/>
      <c r="H4" s="54" t="s">
        <v>39</v>
      </c>
      <c r="I4" s="54"/>
      <c r="J4" s="54" t="s">
        <v>40</v>
      </c>
      <c r="K4" s="54"/>
      <c r="L4" s="54" t="s">
        <v>41</v>
      </c>
      <c r="M4" s="53" t="s">
        <v>42</v>
      </c>
    </row>
    <row r="5" spans="1:13" s="52" customFormat="1" ht="21" customHeight="1">
      <c r="A5" s="55"/>
      <c r="B5" s="54" t="s">
        <v>43</v>
      </c>
      <c r="C5" s="54"/>
      <c r="D5" s="54" t="s">
        <v>44</v>
      </c>
      <c r="E5" s="54"/>
      <c r="F5" s="54" t="s">
        <v>45</v>
      </c>
      <c r="G5" s="54"/>
      <c r="H5" s="54" t="s">
        <v>46</v>
      </c>
      <c r="I5" s="54"/>
      <c r="J5" s="54" t="s">
        <v>47</v>
      </c>
      <c r="K5" s="54"/>
      <c r="L5" s="56" t="s">
        <v>48</v>
      </c>
      <c r="M5" s="55"/>
    </row>
    <row r="6" spans="1:13" s="52" customFormat="1" ht="36" customHeight="1">
      <c r="A6" s="57"/>
      <c r="B6" s="58" t="s">
        <v>49</v>
      </c>
      <c r="C6" s="58" t="s">
        <v>50</v>
      </c>
      <c r="D6" s="58" t="s">
        <v>49</v>
      </c>
      <c r="E6" s="58" t="s">
        <v>50</v>
      </c>
      <c r="F6" s="58" t="s">
        <v>49</v>
      </c>
      <c r="G6" s="58" t="s">
        <v>50</v>
      </c>
      <c r="H6" s="58" t="s">
        <v>49</v>
      </c>
      <c r="I6" s="58" t="s">
        <v>50</v>
      </c>
      <c r="J6" s="58" t="s">
        <v>49</v>
      </c>
      <c r="K6" s="58" t="s">
        <v>50</v>
      </c>
      <c r="L6" s="59"/>
      <c r="M6" s="57"/>
    </row>
    <row r="7" spans="1:13" s="60" customFormat="1" ht="44" customHeight="1">
      <c r="A7" s="61" t="s">
        <v>51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84000</v>
      </c>
      <c r="I7" s="62">
        <v>99288000</v>
      </c>
      <c r="J7" s="62">
        <v>84000</v>
      </c>
      <c r="K7" s="62">
        <v>99288000</v>
      </c>
      <c r="L7" s="63"/>
      <c r="M7" s="64" t="s">
        <v>52</v>
      </c>
    </row>
    <row r="8" spans="1:13" s="60" customFormat="1" ht="49.5" customHeight="1">
      <c r="A8" s="65" t="s">
        <v>53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6600</v>
      </c>
      <c r="I8" s="66">
        <v>7801200</v>
      </c>
      <c r="J8" s="66">
        <v>6600</v>
      </c>
      <c r="K8" s="66">
        <v>7801200</v>
      </c>
      <c r="L8" s="67"/>
      <c r="M8" s="68" t="s">
        <v>54</v>
      </c>
    </row>
    <row r="9" spans="1:13" s="60" customFormat="1" ht="33" customHeight="1">
      <c r="A9" s="65" t="s">
        <v>55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18600000</v>
      </c>
      <c r="I9" s="66">
        <v>21985200000</v>
      </c>
      <c r="J9" s="66">
        <v>18600000</v>
      </c>
      <c r="K9" s="66">
        <v>21985200000</v>
      </c>
      <c r="L9" s="67"/>
      <c r="M9" s="68" t="s">
        <v>56</v>
      </c>
    </row>
    <row r="10" spans="1:13" s="60" customFormat="1" ht="47.5" customHeight="1">
      <c r="A10" s="65" t="s">
        <v>57</v>
      </c>
      <c r="B10" s="66">
        <v>3336416622</v>
      </c>
      <c r="C10" s="66">
        <v>4121710781364</v>
      </c>
      <c r="D10" s="66">
        <v>0</v>
      </c>
      <c r="E10" s="66">
        <v>0</v>
      </c>
      <c r="F10" s="66">
        <v>0</v>
      </c>
      <c r="G10" s="66">
        <v>0</v>
      </c>
      <c r="H10" s="66">
        <v>269113040</v>
      </c>
      <c r="I10" s="66">
        <v>318091613280</v>
      </c>
      <c r="J10" s="66">
        <v>3605529662</v>
      </c>
      <c r="K10" s="66">
        <v>4439802394644</v>
      </c>
      <c r="L10" s="67"/>
      <c r="M10" s="68" t="s">
        <v>58</v>
      </c>
    </row>
    <row r="11" spans="1:13" s="60" customFormat="1" ht="55.5" customHeight="1">
      <c r="A11" s="65" t="s">
        <v>59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34035513</v>
      </c>
      <c r="I11" s="66">
        <v>40533888366</v>
      </c>
      <c r="J11" s="66">
        <v>34035513</v>
      </c>
      <c r="K11" s="66">
        <v>40533888366</v>
      </c>
      <c r="L11" s="67"/>
      <c r="M11" s="68" t="s">
        <v>60</v>
      </c>
    </row>
    <row r="12" spans="1:13" s="60" customFormat="1" ht="33.25" customHeight="1">
      <c r="A12" s="65" t="s">
        <v>61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94712708</v>
      </c>
      <c r="I12" s="66">
        <v>111950420856</v>
      </c>
      <c r="J12" s="66">
        <v>94712708</v>
      </c>
      <c r="K12" s="66">
        <v>111950420856</v>
      </c>
      <c r="L12" s="67"/>
      <c r="M12" s="68" t="s">
        <v>62</v>
      </c>
    </row>
    <row r="13" spans="1:13" s="60" customFormat="1" ht="52" customHeight="1">
      <c r="A13" s="65" t="s">
        <v>63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1820500</v>
      </c>
      <c r="I13" s="66">
        <v>2151831000</v>
      </c>
      <c r="J13" s="66">
        <v>1820500</v>
      </c>
      <c r="K13" s="66">
        <v>2151831000</v>
      </c>
      <c r="L13" s="67"/>
      <c r="M13" s="68" t="s">
        <v>64</v>
      </c>
    </row>
    <row r="14" spans="1:13" s="60" customFormat="1" ht="46" customHeight="1">
      <c r="A14" s="65" t="s">
        <v>65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10333652</v>
      </c>
      <c r="I14" s="66">
        <v>12237237600</v>
      </c>
      <c r="J14" s="66">
        <v>10333652</v>
      </c>
      <c r="K14" s="66">
        <v>12237237600</v>
      </c>
      <c r="L14" s="67"/>
      <c r="M14" s="68" t="s">
        <v>64</v>
      </c>
    </row>
    <row r="15" spans="1:13" s="60" customFormat="1" ht="33" customHeight="1">
      <c r="A15" s="65" t="s">
        <v>66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143000</v>
      </c>
      <c r="I15" s="69">
        <v>169026000</v>
      </c>
      <c r="J15" s="66">
        <v>143000</v>
      </c>
      <c r="K15" s="66">
        <v>169026000</v>
      </c>
      <c r="L15" s="67"/>
      <c r="M15" s="68" t="s">
        <v>67</v>
      </c>
    </row>
    <row r="16" spans="1:13" s="60" customFormat="1" ht="37.5" customHeight="1" thickBot="1">
      <c r="A16" s="70" t="s">
        <v>68</v>
      </c>
      <c r="B16" s="71">
        <v>0</v>
      </c>
      <c r="C16" s="71">
        <v>0</v>
      </c>
      <c r="D16" s="72">
        <v>0</v>
      </c>
      <c r="E16" s="71">
        <v>0</v>
      </c>
      <c r="F16" s="71">
        <v>0</v>
      </c>
      <c r="G16" s="71">
        <v>0</v>
      </c>
      <c r="H16" s="71">
        <v>27000</v>
      </c>
      <c r="I16" s="71">
        <v>31914000</v>
      </c>
      <c r="J16" s="71">
        <v>27000</v>
      </c>
      <c r="K16" s="71">
        <v>31914000</v>
      </c>
      <c r="L16" s="73"/>
      <c r="M16" s="74" t="s">
        <v>67</v>
      </c>
    </row>
    <row r="17" spans="1:13" s="60" customFormat="1" ht="28" customHeight="1" thickTop="1" thickBot="1">
      <c r="A17" s="75"/>
      <c r="B17" s="76">
        <f>SUM(B7:B16)</f>
        <v>3336416622</v>
      </c>
      <c r="C17" s="76">
        <f t="shared" si="0" ref="C17:K17">SUM(C65543:C65552)</f>
        <v>4121710781364</v>
      </c>
      <c r="D17" s="76">
        <f t="shared" si="0"/>
        <v>0</v>
      </c>
      <c r="E17" s="76">
        <f t="shared" si="0"/>
        <v>0</v>
      </c>
      <c r="F17" s="76">
        <f t="shared" si="0"/>
        <v>0</v>
      </c>
      <c r="G17" s="76">
        <f t="shared" si="0"/>
        <v>0</v>
      </c>
      <c r="H17" s="76">
        <f t="shared" si="0"/>
        <v>428876013</v>
      </c>
      <c r="I17" s="76">
        <f t="shared" si="0"/>
        <v>507258220302</v>
      </c>
      <c r="J17" s="76">
        <f t="shared" si="0"/>
        <v>3765292635</v>
      </c>
      <c r="K17" s="76">
        <f t="shared" si="0"/>
        <v>4628969001666</v>
      </c>
      <c r="L17" s="77"/>
      <c r="M17" s="78"/>
    </row>
    <row r="18" spans="1:13" s="60" customFormat="1" ht="13" thickTop="1">
      <c r="A18" s="79"/>
      <c r="M18" s="80"/>
    </row>
  </sheetData>
  <sheetProtection/>
  <mergeCells count="16">
    <mergeCell ref="J5:K5"/>
    <mergeCell ref="L5:L6"/>
    <mergeCell ref="A1:M1"/>
    <mergeCell ref="A2:M2"/>
    <mergeCell ref="D3:L3"/>
    <mergeCell ref="A4:A6"/>
    <mergeCell ref="D4:E4"/>
    <mergeCell ref="F4:G4"/>
    <mergeCell ref="J4:K4"/>
    <mergeCell ref="M4:M6"/>
    <mergeCell ref="B4:C4"/>
    <mergeCell ref="B5:C5"/>
    <mergeCell ref="D5:E5"/>
    <mergeCell ref="H4:I4"/>
    <mergeCell ref="H5:I5"/>
    <mergeCell ref="F5:G5"/>
  </mergeCells>
  <pageMargins left="0.7086614173228347" right="0.7086614173228347" top="0.7480314960629921" bottom="0.7480314960629921" header="0.31496062992125984" footer="0.31496062992125984"/>
  <pageSetup horizontalDpi="300" verticalDpi="300" orientation="landscape" paperSize="1" scale="9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99e1d9f-6a0e-4873-863a-957187efa12f}">
  <sheetPr>
    <tabColor rgb="FFFFFF00"/>
  </sheetPr>
  <dimension ref="A1:Q17"/>
  <sheetViews>
    <sheetView rightToLeft="1" view="pageBreakPreview" zoomScale="96" zoomScaleNormal="100" zoomScaleSheetLayoutView="96" workbookViewId="0" topLeftCell="A1">
      <selection pane="topLeft" activeCell="A3" sqref="A3:IV3"/>
    </sheetView>
  </sheetViews>
  <sheetFormatPr defaultColWidth="8.819754464285714" defaultRowHeight="11.5" customHeight="1"/>
  <cols>
    <col min="1" max="1" width="10.428571428571429" style="43" customWidth="1"/>
    <col min="2" max="2" width="7.142857142857143" style="43" customWidth="1"/>
    <col min="3" max="3" width="10.428571428571429" style="43" customWidth="1"/>
    <col min="4" max="4" width="7.857142857142857" style="43" customWidth="1"/>
    <col min="5" max="5" width="11.142857142857142" style="43" customWidth="1"/>
    <col min="6" max="6" width="7.857142857142857" style="43" customWidth="1"/>
    <col min="7" max="7" width="11.857142857142858" style="43" customWidth="1"/>
    <col min="8" max="8" width="7.857142857142857" style="43" customWidth="1"/>
    <col min="9" max="9" width="10.857142857142858" style="43" customWidth="1"/>
    <col min="10" max="10" width="7.142857142857143" style="43" customWidth="1"/>
    <col min="11" max="11" width="10.857142857142858" style="43" customWidth="1"/>
    <col min="12" max="12" width="7.857142857142857" style="43" customWidth="1"/>
    <col min="13" max="13" width="8.857142857142858" style="43"/>
    <col min="14" max="14" width="10.571428571428571" style="43" customWidth="1"/>
    <col min="15" max="15" width="0.14285714285714285" style="43" customWidth="1"/>
    <col min="16" max="16384" width="8.857142857142858" style="43"/>
  </cols>
  <sheetData>
    <row r="1" spans="1:15" s="1" customFormat="1" ht="17.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1" customFormat="1" ht="17.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7.5">
      <c r="A3" s="124"/>
      <c r="B3" s="125"/>
      <c r="C3" s="125"/>
      <c r="D3" s="125"/>
      <c r="E3" s="126"/>
      <c r="F3" s="126"/>
      <c r="G3" s="1"/>
      <c r="H3" s="1"/>
      <c r="I3" s="126"/>
      <c r="J3" s="126"/>
      <c r="K3" s="126"/>
      <c r="L3" s="126"/>
      <c r="M3" s="126"/>
      <c r="N3" s="127"/>
      <c r="O3" s="127"/>
    </row>
    <row r="4" spans="1:15" ht="46">
      <c r="A4" s="4" t="s">
        <v>2</v>
      </c>
      <c r="B4" s="5">
        <v>2016</v>
      </c>
      <c r="C4" s="6"/>
      <c r="D4" s="5">
        <v>2017</v>
      </c>
      <c r="E4" s="6"/>
      <c r="F4" s="5">
        <v>2018</v>
      </c>
      <c r="G4" s="6"/>
      <c r="H4" s="5">
        <v>2019</v>
      </c>
      <c r="I4" s="6"/>
      <c r="J4" s="5">
        <v>2020</v>
      </c>
      <c r="K4" s="6"/>
      <c r="L4" s="7" t="s">
        <v>3</v>
      </c>
      <c r="M4" s="7" t="s">
        <v>4</v>
      </c>
      <c r="N4" s="8" t="s">
        <v>5</v>
      </c>
      <c r="O4" s="9"/>
    </row>
    <row r="5" spans="1:15" ht="46">
      <c r="A5" s="10"/>
      <c r="B5" s="11" t="s">
        <v>6</v>
      </c>
      <c r="C5" s="11" t="s">
        <v>7</v>
      </c>
      <c r="D5" s="11" t="s">
        <v>6</v>
      </c>
      <c r="E5" s="11" t="s">
        <v>7</v>
      </c>
      <c r="F5" s="11" t="s">
        <v>6</v>
      </c>
      <c r="G5" s="11" t="s">
        <v>7</v>
      </c>
      <c r="H5" s="11" t="s">
        <v>6</v>
      </c>
      <c r="I5" s="11" t="s">
        <v>7</v>
      </c>
      <c r="J5" s="11" t="s">
        <v>6</v>
      </c>
      <c r="K5" s="11" t="s">
        <v>7</v>
      </c>
      <c r="L5" s="11" t="s">
        <v>8</v>
      </c>
      <c r="M5" s="11" t="s">
        <v>9</v>
      </c>
      <c r="N5" s="12"/>
      <c r="O5" s="13"/>
    </row>
    <row r="6" spans="1:17" s="14" customFormat="1" ht="27.5" customHeight="1">
      <c r="A6" s="15" t="s">
        <v>10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 t="s">
        <v>11</v>
      </c>
      <c r="O6" s="16"/>
      <c r="Q6" s="14" t="s">
        <v>12</v>
      </c>
    </row>
    <row r="7" spans="1:15" s="14" customFormat="1" ht="23.5" customHeight="1">
      <c r="A7" s="17"/>
      <c r="B7" s="18">
        <v>43622.90</v>
      </c>
      <c r="C7" s="18">
        <v>51562267.799999997</v>
      </c>
      <c r="D7" s="18">
        <v>59560.30</v>
      </c>
      <c r="E7" s="18">
        <v>70400274.599999994</v>
      </c>
      <c r="F7" s="18">
        <v>83814.900000000009</v>
      </c>
      <c r="G7" s="18">
        <v>99069211.800000012</v>
      </c>
      <c r="H7" s="18">
        <v>78527</v>
      </c>
      <c r="I7" s="18">
        <v>92818914</v>
      </c>
      <c r="J7" s="18">
        <v>41756</v>
      </c>
      <c r="K7" s="18">
        <v>4969640</v>
      </c>
      <c r="L7" s="18">
        <f>K7/I7*100-100</f>
        <v>-94.64587573175011</v>
      </c>
      <c r="M7" s="18">
        <f>(((K7/C7)^(1/4))-1)*100</f>
        <v>-44.281652207631815</v>
      </c>
      <c r="N7" s="19"/>
      <c r="O7" s="19"/>
    </row>
    <row r="8" spans="1:15" s="14" customFormat="1" ht="27.5" customHeight="1">
      <c r="A8" s="15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 t="s">
        <v>14</v>
      </c>
      <c r="O8" s="16"/>
    </row>
    <row r="9" spans="1:15" ht="26.5" customHeight="1">
      <c r="A9" s="20" t="s">
        <v>15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726.80</v>
      </c>
      <c r="I9" s="21">
        <v>859077.60</v>
      </c>
      <c r="J9" s="21">
        <v>1911.10</v>
      </c>
      <c r="K9" s="21">
        <v>2274209</v>
      </c>
      <c r="L9" s="22">
        <f>K9/I9*100-100</f>
        <v>164.7268419057836</v>
      </c>
      <c r="M9" s="21" t="s">
        <v>16</v>
      </c>
      <c r="N9" s="23" t="s">
        <v>17</v>
      </c>
      <c r="O9" s="23"/>
    </row>
    <row r="10" spans="1:15" ht="26.5" customHeight="1">
      <c r="A10" s="24" t="s">
        <v>18</v>
      </c>
      <c r="B10" s="25">
        <v>60.90</v>
      </c>
      <c r="C10" s="25">
        <v>71936.037259379998</v>
      </c>
      <c r="D10" s="25">
        <v>170.20</v>
      </c>
      <c r="E10" s="25">
        <v>201176.40</v>
      </c>
      <c r="F10" s="25">
        <v>337.10</v>
      </c>
      <c r="G10" s="25">
        <v>398483.80</v>
      </c>
      <c r="H10" s="25">
        <v>518.90</v>
      </c>
      <c r="I10" s="25">
        <v>613339.79999999993</v>
      </c>
      <c r="J10" s="25">
        <v>425.80</v>
      </c>
      <c r="K10" s="25">
        <v>506702</v>
      </c>
      <c r="L10" s="22">
        <f>K10/I10*100-100</f>
        <v>-17.386414512803498</v>
      </c>
      <c r="M10" s="25">
        <f>(((K10/C10)^(1/4))-1)*100</f>
        <v>62.911419214568689</v>
      </c>
      <c r="N10" s="26" t="s">
        <v>19</v>
      </c>
      <c r="O10" s="26"/>
    </row>
    <row r="11" spans="1:15" ht="26.5" customHeight="1">
      <c r="A11" s="24" t="s">
        <v>20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42.90</v>
      </c>
      <c r="I11" s="25">
        <v>50707.799999999996</v>
      </c>
      <c r="J11" s="25">
        <v>16.100000000000001</v>
      </c>
      <c r="K11" s="25">
        <v>19159</v>
      </c>
      <c r="L11" s="22">
        <f>K11/I11*100-100</f>
        <v>-62.21685815594445</v>
      </c>
      <c r="M11" s="25" t="s">
        <v>16</v>
      </c>
      <c r="N11" s="27" t="s">
        <v>21</v>
      </c>
      <c r="O11" s="27"/>
    </row>
    <row r="12" spans="1:15" ht="26.5" customHeight="1">
      <c r="A12" s="24" t="s">
        <v>22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20.399999999999999</v>
      </c>
      <c r="I12" s="25">
        <v>24112.80</v>
      </c>
      <c r="J12" s="25">
        <v>19.20</v>
      </c>
      <c r="K12" s="25">
        <v>22848</v>
      </c>
      <c r="L12" s="22">
        <f>K12/I12*100-100</f>
        <v>-5.2453468697123498</v>
      </c>
      <c r="M12" s="25" t="s">
        <v>16</v>
      </c>
      <c r="N12" s="27" t="s">
        <v>23</v>
      </c>
      <c r="O12" s="27"/>
    </row>
    <row r="13" spans="1:15" ht="26.5" customHeight="1">
      <c r="A13" s="28" t="s">
        <v>24</v>
      </c>
      <c r="B13" s="29">
        <v>0</v>
      </c>
      <c r="C13" s="29">
        <v>0</v>
      </c>
      <c r="D13" s="29">
        <v>0</v>
      </c>
      <c r="E13" s="29">
        <v>0</v>
      </c>
      <c r="F13" s="30">
        <v>4.4000000000000004</v>
      </c>
      <c r="G13" s="30">
        <v>5200.3999999999996</v>
      </c>
      <c r="H13" s="29">
        <v>0</v>
      </c>
      <c r="I13" s="31">
        <f>H13*1000000</f>
        <v>0</v>
      </c>
      <c r="J13" s="29">
        <v>0</v>
      </c>
      <c r="K13" s="31">
        <v>0</v>
      </c>
      <c r="L13" s="25" t="s">
        <v>16</v>
      </c>
      <c r="M13" s="29" t="s">
        <v>16</v>
      </c>
      <c r="N13" s="32" t="s">
        <v>25</v>
      </c>
      <c r="O13" s="32"/>
    </row>
    <row r="14" spans="1:15" ht="30" customHeight="1">
      <c r="A14" s="33" t="s">
        <v>26</v>
      </c>
      <c r="B14" s="34">
        <f t="shared" si="0" ref="B14:I14">SUM(B65545:B65549)</f>
        <v>60.899999999999999</v>
      </c>
      <c r="C14" s="34">
        <f t="shared" si="0"/>
        <v>71936.037259379998</v>
      </c>
      <c r="D14" s="34">
        <f t="shared" si="0"/>
        <v>170.19999999999999</v>
      </c>
      <c r="E14" s="34">
        <f t="shared" si="0"/>
        <v>201176.39999999999</v>
      </c>
      <c r="F14" s="34">
        <f t="shared" si="0"/>
        <v>341.5</v>
      </c>
      <c r="G14" s="34">
        <f t="shared" si="0"/>
        <v>403684.20000000001</v>
      </c>
      <c r="H14" s="34">
        <f t="shared" si="0"/>
        <v>1309</v>
      </c>
      <c r="I14" s="34">
        <f t="shared" si="0"/>
        <v>1547238</v>
      </c>
      <c r="J14" s="34">
        <f>SUM(J9:J13)</f>
        <v>2372.1999999999998</v>
      </c>
      <c r="K14" s="34">
        <f>SUM(K9,K10,K11,K12)</f>
        <v>2822918</v>
      </c>
      <c r="L14" s="35">
        <f>K14/I14*100-100</f>
        <v>82.448854022458079</v>
      </c>
      <c r="M14" s="34">
        <f>(((K14/C14)^(1/4))-1)*100</f>
        <v>150.28679565524138</v>
      </c>
      <c r="N14" s="36" t="s">
        <v>27</v>
      </c>
      <c r="O14" s="36"/>
    </row>
    <row r="15" spans="1:15" s="14" customFormat="1" ht="27.5" customHeight="1">
      <c r="A15" s="15" t="s">
        <v>28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 t="s">
        <v>29</v>
      </c>
      <c r="N15" s="15"/>
      <c r="O15" s="16"/>
    </row>
    <row r="16" spans="1:15" s="14" customFormat="1" ht="28" customHeight="1">
      <c r="A16" s="37"/>
      <c r="B16" s="38">
        <v>90.30</v>
      </c>
      <c r="C16" s="38">
        <v>108301.10</v>
      </c>
      <c r="D16" s="38">
        <v>291.89999999999998</v>
      </c>
      <c r="E16" s="38">
        <v>348697.30</v>
      </c>
      <c r="F16" s="38">
        <v>1025.4000000000001</v>
      </c>
      <c r="G16" s="38">
        <v>1212045.6000000001</v>
      </c>
      <c r="H16" s="38">
        <v>3265</v>
      </c>
      <c r="I16" s="38">
        <v>3859184.10</v>
      </c>
      <c r="J16" s="38">
        <v>3765.3000000000006</v>
      </c>
      <c r="K16" s="38">
        <v>4628969</v>
      </c>
      <c r="L16" s="39">
        <f>K16/I16*100-100</f>
        <v>19.946830212116581</v>
      </c>
      <c r="M16" s="38">
        <f>(((K16/C16)^(1/4))-1)*100</f>
        <v>155.6894748333784</v>
      </c>
      <c r="N16" s="40"/>
      <c r="O16" s="40"/>
    </row>
    <row r="17" spans="1:15" ht="33.5" customHeight="1" thickBot="1">
      <c r="A17" s="41" t="s">
        <v>30</v>
      </c>
      <c r="B17" s="41">
        <f t="shared" si="1" ref="B17:I17">SUM(B65552,B65550,B65543)</f>
        <v>43774.099999999999</v>
      </c>
      <c r="C17" s="41">
        <f t="shared" si="1"/>
        <v>51742504.937259376</v>
      </c>
      <c r="D17" s="41">
        <f t="shared" si="1"/>
        <v>60022.400000000001</v>
      </c>
      <c r="E17" s="41">
        <f t="shared" si="1"/>
        <v>70950148.299999997</v>
      </c>
      <c r="F17" s="41">
        <f t="shared" si="1"/>
        <v>85181.800000000003</v>
      </c>
      <c r="G17" s="41">
        <f t="shared" si="1"/>
        <v>100684941.60000001</v>
      </c>
      <c r="H17" s="41">
        <f t="shared" si="1"/>
        <v>83101</v>
      </c>
      <c r="I17" s="41">
        <f t="shared" si="1"/>
        <v>98225336.099999994</v>
      </c>
      <c r="J17" s="41">
        <f>SUM(J16,J14,J7)</f>
        <v>47893.5</v>
      </c>
      <c r="K17" s="41">
        <f>SUM(K16,K14,K7)</f>
        <v>12421527</v>
      </c>
      <c r="L17" s="41">
        <f>K17/I17*100-100</f>
        <v>-87.354049888560269</v>
      </c>
      <c r="M17" s="41">
        <f>(((K17/C17)^(1/4))-1)*100</f>
        <v>-30.002603915923864</v>
      </c>
      <c r="N17" s="42" t="s">
        <v>31</v>
      </c>
      <c r="O17" s="42"/>
    </row>
    <row r="18" ht="12" thickTop="1"/>
  </sheetData>
  <sheetProtection/>
  <mergeCells count="23">
    <mergeCell ref="N14:O14"/>
    <mergeCell ref="N16:O16"/>
    <mergeCell ref="N17:O17"/>
    <mergeCell ref="M15:N15"/>
    <mergeCell ref="N6:O6"/>
    <mergeCell ref="N7:O7"/>
    <mergeCell ref="N8:O8"/>
    <mergeCell ref="G3:H3"/>
    <mergeCell ref="N12:O12"/>
    <mergeCell ref="N13:O13"/>
    <mergeCell ref="N9:O9"/>
    <mergeCell ref="N10:O10"/>
    <mergeCell ref="N11:O11"/>
    <mergeCell ref="A1:O1"/>
    <mergeCell ref="A2:O2"/>
    <mergeCell ref="N3:O3"/>
    <mergeCell ref="A4:A5"/>
    <mergeCell ref="B4:C4"/>
    <mergeCell ref="D4:E4"/>
    <mergeCell ref="F4:G4"/>
    <mergeCell ref="H4:I4"/>
    <mergeCell ref="J4:K4"/>
    <mergeCell ref="N4:O5"/>
  </mergeCells>
  <printOptions horizontalCentered="1"/>
  <pageMargins left="0.7086614173228347" right="0.7086614173228347" top="0.7480314960629921" bottom="0.7480314960629921" header="0.31496062992125984" footer="0.31496062992125984"/>
  <pageSetup firstPageNumber="7" useFirstPageNumber="1" horizontalDpi="300" verticalDpi="300" orientation="landscape" paperSize="1" scale="95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d75693e-aec6-4e2d-98b9-b8044b0efbb3}">
  <dimension ref="A1:M18"/>
  <sheetViews>
    <sheetView rightToLeft="1" workbookViewId="0" topLeftCell="A1">
      <selection pane="topLeft" activeCell="A1" sqref="A1:M1"/>
    </sheetView>
  </sheetViews>
  <sheetFormatPr defaultColWidth="10.003348214285714" defaultRowHeight="12.5" customHeight="1"/>
  <cols>
    <col min="1" max="1" width="22.142857142857142" style="81" customWidth="1"/>
    <col min="2" max="2" width="13.142857142857142" style="82" customWidth="1"/>
    <col min="3" max="3" width="15.857142857142858" style="82" customWidth="1"/>
    <col min="4" max="4" width="9.428571428571429" style="82" customWidth="1"/>
    <col min="5" max="5" width="9" style="82" customWidth="1"/>
    <col min="6" max="6" width="8.428571428571429" style="82" customWidth="1"/>
    <col min="7" max="7" width="9" style="82" customWidth="1"/>
    <col min="8" max="8" width="11.857142857142858" style="82" customWidth="1"/>
    <col min="9" max="9" width="15.142857142857142" style="82" customWidth="1"/>
    <col min="10" max="10" width="12.428571428571429" style="82" customWidth="1"/>
    <col min="11" max="11" width="16.142857142857142" style="82" customWidth="1"/>
    <col min="12" max="12" width="11.142857142857142" style="83" customWidth="1"/>
    <col min="13" max="13" width="18.857142857142858" style="84" customWidth="1"/>
    <col min="14" max="16384" width="10" style="82"/>
  </cols>
  <sheetData>
    <row r="1" spans="1:13" s="44" customFormat="1" ht="19.5" customHeight="1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4" customFormat="1" ht="16.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7" customFormat="1" ht="14.25" customHeight="1">
      <c r="A3" s="48" t="s">
        <v>33</v>
      </c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1" t="s">
        <v>34</v>
      </c>
    </row>
    <row r="4" spans="1:13" s="52" customFormat="1" ht="23.25" customHeight="1">
      <c r="A4" s="53" t="s">
        <v>35</v>
      </c>
      <c r="B4" s="54" t="s">
        <v>36</v>
      </c>
      <c r="C4" s="54"/>
      <c r="D4" s="54" t="s">
        <v>37</v>
      </c>
      <c r="E4" s="54"/>
      <c r="F4" s="54" t="s">
        <v>38</v>
      </c>
      <c r="G4" s="54"/>
      <c r="H4" s="54" t="s">
        <v>39</v>
      </c>
      <c r="I4" s="54"/>
      <c r="J4" s="54" t="s">
        <v>40</v>
      </c>
      <c r="K4" s="54"/>
      <c r="L4" s="54" t="s">
        <v>41</v>
      </c>
      <c r="M4" s="53" t="s">
        <v>42</v>
      </c>
    </row>
    <row r="5" spans="1:13" s="52" customFormat="1" ht="21" customHeight="1">
      <c r="A5" s="55"/>
      <c r="B5" s="54" t="s">
        <v>43</v>
      </c>
      <c r="C5" s="54"/>
      <c r="D5" s="54" t="s">
        <v>44</v>
      </c>
      <c r="E5" s="54"/>
      <c r="F5" s="54" t="s">
        <v>45</v>
      </c>
      <c r="G5" s="54"/>
      <c r="H5" s="54" t="s">
        <v>46</v>
      </c>
      <c r="I5" s="54"/>
      <c r="J5" s="54" t="s">
        <v>47</v>
      </c>
      <c r="K5" s="54"/>
      <c r="L5" s="56" t="s">
        <v>48</v>
      </c>
      <c r="M5" s="55"/>
    </row>
    <row r="6" spans="1:13" s="52" customFormat="1" ht="36" customHeight="1">
      <c r="A6" s="57"/>
      <c r="B6" s="58" t="s">
        <v>49</v>
      </c>
      <c r="C6" s="58" t="s">
        <v>50</v>
      </c>
      <c r="D6" s="58" t="s">
        <v>49</v>
      </c>
      <c r="E6" s="58" t="s">
        <v>50</v>
      </c>
      <c r="F6" s="58" t="s">
        <v>49</v>
      </c>
      <c r="G6" s="58" t="s">
        <v>50</v>
      </c>
      <c r="H6" s="58" t="s">
        <v>49</v>
      </c>
      <c r="I6" s="58" t="s">
        <v>50</v>
      </c>
      <c r="J6" s="58" t="s">
        <v>49</v>
      </c>
      <c r="K6" s="58" t="s">
        <v>50</v>
      </c>
      <c r="L6" s="59"/>
      <c r="M6" s="57"/>
    </row>
    <row r="7" spans="1:13" s="60" customFormat="1" ht="44" customHeight="1">
      <c r="A7" s="61" t="s">
        <v>51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84000</v>
      </c>
      <c r="I7" s="62">
        <v>99288000</v>
      </c>
      <c r="J7" s="62">
        <v>84000</v>
      </c>
      <c r="K7" s="62">
        <v>99288000</v>
      </c>
      <c r="L7" s="63"/>
      <c r="M7" s="64" t="s">
        <v>52</v>
      </c>
    </row>
    <row r="8" spans="1:13" s="60" customFormat="1" ht="49.5" customHeight="1">
      <c r="A8" s="65" t="s">
        <v>53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6600</v>
      </c>
      <c r="I8" s="66">
        <v>7801200</v>
      </c>
      <c r="J8" s="66">
        <v>6600</v>
      </c>
      <c r="K8" s="66">
        <v>7801200</v>
      </c>
      <c r="L8" s="67"/>
      <c r="M8" s="68" t="s">
        <v>54</v>
      </c>
    </row>
    <row r="9" spans="1:13" s="60" customFormat="1" ht="33" customHeight="1">
      <c r="A9" s="65" t="s">
        <v>55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18600000</v>
      </c>
      <c r="I9" s="66">
        <v>21985200000</v>
      </c>
      <c r="J9" s="66">
        <v>18600000</v>
      </c>
      <c r="K9" s="66">
        <v>21985200000</v>
      </c>
      <c r="L9" s="67"/>
      <c r="M9" s="68" t="s">
        <v>56</v>
      </c>
    </row>
    <row r="10" spans="1:13" s="60" customFormat="1" ht="47.5" customHeight="1">
      <c r="A10" s="65" t="s">
        <v>57</v>
      </c>
      <c r="B10" s="66">
        <v>3336416622</v>
      </c>
      <c r="C10" s="66">
        <v>4121710781364</v>
      </c>
      <c r="D10" s="66">
        <v>0</v>
      </c>
      <c r="E10" s="66">
        <v>0</v>
      </c>
      <c r="F10" s="66">
        <v>0</v>
      </c>
      <c r="G10" s="66">
        <v>0</v>
      </c>
      <c r="H10" s="66">
        <v>269113040</v>
      </c>
      <c r="I10" s="66">
        <v>318091613280</v>
      </c>
      <c r="J10" s="66">
        <v>3605529662</v>
      </c>
      <c r="K10" s="66">
        <v>4439802394644</v>
      </c>
      <c r="L10" s="67"/>
      <c r="M10" s="68" t="s">
        <v>58</v>
      </c>
    </row>
    <row r="11" spans="1:13" s="60" customFormat="1" ht="55.5" customHeight="1">
      <c r="A11" s="65" t="s">
        <v>59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34035513</v>
      </c>
      <c r="I11" s="66">
        <v>40533888366</v>
      </c>
      <c r="J11" s="66">
        <v>34035513</v>
      </c>
      <c r="K11" s="66">
        <v>40533888366</v>
      </c>
      <c r="L11" s="67"/>
      <c r="M11" s="68" t="s">
        <v>60</v>
      </c>
    </row>
    <row r="12" spans="1:13" s="60" customFormat="1" ht="33.25" customHeight="1">
      <c r="A12" s="65" t="s">
        <v>61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94712708</v>
      </c>
      <c r="I12" s="66">
        <v>111950420856</v>
      </c>
      <c r="J12" s="66">
        <v>94712708</v>
      </c>
      <c r="K12" s="66">
        <v>111950420856</v>
      </c>
      <c r="L12" s="67"/>
      <c r="M12" s="68" t="s">
        <v>62</v>
      </c>
    </row>
    <row r="13" spans="1:13" s="60" customFormat="1" ht="52" customHeight="1">
      <c r="A13" s="65" t="s">
        <v>63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1820500</v>
      </c>
      <c r="I13" s="66">
        <v>2151831000</v>
      </c>
      <c r="J13" s="66">
        <v>1820500</v>
      </c>
      <c r="K13" s="66">
        <v>2151831000</v>
      </c>
      <c r="L13" s="67"/>
      <c r="M13" s="68" t="s">
        <v>64</v>
      </c>
    </row>
    <row r="14" spans="1:13" s="60" customFormat="1" ht="46" customHeight="1">
      <c r="A14" s="65" t="s">
        <v>65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10333652</v>
      </c>
      <c r="I14" s="66">
        <v>12237237600</v>
      </c>
      <c r="J14" s="66">
        <v>10333652</v>
      </c>
      <c r="K14" s="66">
        <v>12237237600</v>
      </c>
      <c r="L14" s="67"/>
      <c r="M14" s="68" t="s">
        <v>64</v>
      </c>
    </row>
    <row r="15" spans="1:13" s="60" customFormat="1" ht="33" customHeight="1">
      <c r="A15" s="65" t="s">
        <v>66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143000</v>
      </c>
      <c r="I15" s="69">
        <v>169026000</v>
      </c>
      <c r="J15" s="66">
        <v>143000</v>
      </c>
      <c r="K15" s="66">
        <v>169026000</v>
      </c>
      <c r="L15" s="67"/>
      <c r="M15" s="68" t="s">
        <v>67</v>
      </c>
    </row>
    <row r="16" spans="1:13" s="60" customFormat="1" ht="37.5" customHeight="1" thickBot="1">
      <c r="A16" s="70" t="s">
        <v>68</v>
      </c>
      <c r="B16" s="71">
        <v>0</v>
      </c>
      <c r="C16" s="71">
        <v>0</v>
      </c>
      <c r="D16" s="72">
        <v>0</v>
      </c>
      <c r="E16" s="71">
        <v>0</v>
      </c>
      <c r="F16" s="71">
        <v>0</v>
      </c>
      <c r="G16" s="71">
        <v>0</v>
      </c>
      <c r="H16" s="71">
        <v>27000</v>
      </c>
      <c r="I16" s="71">
        <v>31914000</v>
      </c>
      <c r="J16" s="71">
        <v>27000</v>
      </c>
      <c r="K16" s="71">
        <v>31914000</v>
      </c>
      <c r="L16" s="73"/>
      <c r="M16" s="74" t="s">
        <v>67</v>
      </c>
    </row>
    <row r="17" spans="1:13" s="60" customFormat="1" ht="28" customHeight="1" thickTop="1" thickBot="1">
      <c r="A17" s="75"/>
      <c r="B17" s="76">
        <f>SUM(B7:B16)</f>
        <v>3336416622</v>
      </c>
      <c r="C17" s="76">
        <f t="shared" si="0" ref="C17:K17">SUM(C65543:C65552)</f>
        <v>4121710781364</v>
      </c>
      <c r="D17" s="76">
        <f t="shared" si="0"/>
        <v>0</v>
      </c>
      <c r="E17" s="76">
        <f t="shared" si="0"/>
        <v>0</v>
      </c>
      <c r="F17" s="76">
        <f t="shared" si="0"/>
        <v>0</v>
      </c>
      <c r="G17" s="76">
        <f t="shared" si="0"/>
        <v>0</v>
      </c>
      <c r="H17" s="76">
        <f t="shared" si="0"/>
        <v>428876013</v>
      </c>
      <c r="I17" s="76">
        <f t="shared" si="0"/>
        <v>507258220302</v>
      </c>
      <c r="J17" s="76">
        <f t="shared" si="0"/>
        <v>3765292635</v>
      </c>
      <c r="K17" s="76">
        <f t="shared" si="0"/>
        <v>4628969001666</v>
      </c>
      <c r="L17" s="77"/>
      <c r="M17" s="78"/>
    </row>
    <row r="18" spans="1:13" s="60" customFormat="1" ht="13" thickTop="1">
      <c r="A18" s="79"/>
      <c r="M18" s="80"/>
    </row>
  </sheetData>
  <sheetProtection/>
  <mergeCells count="16">
    <mergeCell ref="J5:K5"/>
    <mergeCell ref="L5:L6"/>
    <mergeCell ref="A1:M1"/>
    <mergeCell ref="A2:M2"/>
    <mergeCell ref="D3:L3"/>
    <mergeCell ref="A4:A6"/>
    <mergeCell ref="D4:E4"/>
    <mergeCell ref="F4:G4"/>
    <mergeCell ref="J4:K4"/>
    <mergeCell ref="M4:M6"/>
    <mergeCell ref="B4:C4"/>
    <mergeCell ref="B5:C5"/>
    <mergeCell ref="D5:E5"/>
    <mergeCell ref="H4:I4"/>
    <mergeCell ref="H5:I5"/>
    <mergeCell ref="F5:G5"/>
  </mergeCells>
  <pageMargins left="0.7086614173228347" right="0.7086614173228347" top="0.7480314960629921" bottom="0.7480314960629921" header="0.31496062992125984" footer="0.31496062992125984"/>
  <pageSetup horizontalDpi="300" verticalDpi="300" orientation="landscape" paperSize="1" scale="9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af97963-66f9-429c-a6f5-43a1704480aa}">
  <sheetPr>
    <tabColor theme="9" tint="0.39998000860214233"/>
  </sheetPr>
  <dimension ref="A1:E14"/>
  <sheetViews>
    <sheetView rightToLeft="1" zoomScale="84" zoomScaleNormal="84" workbookViewId="0" topLeftCell="A1">
      <selection pane="topLeft" activeCell="A3" sqref="A3:IV3"/>
    </sheetView>
  </sheetViews>
  <sheetFormatPr defaultRowHeight="81" customHeight="1"/>
  <cols>
    <col min="1" max="1" width="37.857142857142854" style="155" customWidth="1"/>
    <col min="2" max="2" width="17.428571428571427" style="3" customWidth="1"/>
    <col min="3" max="3" width="20.571428571428573" style="3" customWidth="1"/>
    <col min="4" max="4" width="21.428571428571427" style="156" customWidth="1"/>
    <col min="5" max="5" width="32.142857142857146" style="3" customWidth="1"/>
    <col min="6" max="16384" width="9.142857142857142" style="3" customWidth="1"/>
  </cols>
  <sheetData>
    <row r="1" spans="1:5" ht="24.5" customHeight="1">
      <c r="A1" s="2" t="s">
        <v>135</v>
      </c>
      <c r="B1" s="2"/>
      <c r="C1" s="2"/>
      <c r="D1" s="2"/>
      <c r="E1" s="2"/>
    </row>
    <row r="2" spans="1:5" ht="16.5" customHeight="1">
      <c r="A2" s="2" t="s">
        <v>136</v>
      </c>
      <c r="B2" s="2"/>
      <c r="C2" s="2"/>
      <c r="D2" s="2"/>
      <c r="E2" s="2"/>
    </row>
    <row r="3" spans="1:5" ht="25" customHeight="1" thickBot="1">
      <c r="A3" s="128"/>
      <c r="B3" s="129"/>
      <c r="C3" s="129"/>
      <c r="D3" s="130"/>
      <c r="E3" s="86"/>
    </row>
    <row r="4" spans="1:5" ht="41.5" customHeight="1" thickTop="1" thickBot="1">
      <c r="A4" s="131" t="s">
        <v>137</v>
      </c>
      <c r="B4" s="132" t="s">
        <v>73</v>
      </c>
      <c r="C4" s="132" t="s">
        <v>74</v>
      </c>
      <c r="D4" s="133" t="s">
        <v>138</v>
      </c>
      <c r="E4" s="131" t="s">
        <v>42</v>
      </c>
    </row>
    <row r="5" spans="1:5" ht="33.5" customHeight="1" thickBot="1">
      <c r="A5" s="134"/>
      <c r="B5" s="135" t="s">
        <v>6</v>
      </c>
      <c r="C5" s="136" t="s">
        <v>7</v>
      </c>
      <c r="D5" s="137" t="s">
        <v>139</v>
      </c>
      <c r="E5" s="134"/>
    </row>
    <row r="6" spans="1:5" s="138" customFormat="1" ht="35.5" customHeight="1" thickTop="1">
      <c r="A6" s="139" t="s">
        <v>140</v>
      </c>
      <c r="B6" s="140">
        <v>2375.4949740000002</v>
      </c>
      <c r="C6" s="140">
        <v>2985901.3934280002</v>
      </c>
      <c r="D6" s="141">
        <v>64.5</v>
      </c>
      <c r="E6" s="142" t="s">
        <v>141</v>
      </c>
    </row>
    <row r="7" spans="1:5" s="138" customFormat="1" ht="28" customHeight="1">
      <c r="A7" s="139" t="s">
        <v>142</v>
      </c>
      <c r="B7" s="143">
        <v>976.73771699999998</v>
      </c>
      <c r="C7" s="143">
        <v>1154503.9814939999</v>
      </c>
      <c r="D7" s="144">
        <v>24.90</v>
      </c>
      <c r="E7" s="145" t="s">
        <v>143</v>
      </c>
    </row>
    <row r="8" spans="1:5" s="138" customFormat="1" ht="33" customHeight="1">
      <c r="A8" s="139" t="s">
        <v>144</v>
      </c>
      <c r="B8" s="143">
        <v>253.04697100000001</v>
      </c>
      <c r="C8" s="143">
        <v>299101.519722</v>
      </c>
      <c r="D8" s="144">
        <v>6.5</v>
      </c>
      <c r="E8" s="145" t="s">
        <v>145</v>
      </c>
    </row>
    <row r="9" spans="1:5" s="138" customFormat="1" ht="71" customHeight="1">
      <c r="A9" s="139" t="s">
        <v>146</v>
      </c>
      <c r="B9" s="143">
        <v>38.046999999999997</v>
      </c>
      <c r="C9" s="143">
        <v>44971.553999999996</v>
      </c>
      <c r="D9" s="144">
        <v>1</v>
      </c>
      <c r="E9" s="146" t="s">
        <v>147</v>
      </c>
    </row>
    <row r="10" spans="1:5" s="138" customFormat="1" ht="40.5" customHeight="1">
      <c r="A10" s="139" t="s">
        <v>148</v>
      </c>
      <c r="B10" s="143">
        <v>37.53884</v>
      </c>
      <c r="C10" s="143">
        <v>44370.908880000003</v>
      </c>
      <c r="D10" s="144">
        <v>1</v>
      </c>
      <c r="E10" s="146" t="s">
        <v>149</v>
      </c>
    </row>
    <row r="11" spans="1:5" s="138" customFormat="1" ht="62.5" customHeight="1">
      <c r="A11" s="139" t="s">
        <v>150</v>
      </c>
      <c r="B11" s="143">
        <v>20.840855999999999</v>
      </c>
      <c r="C11" s="143">
        <v>24937.803791999999</v>
      </c>
      <c r="D11" s="144">
        <v>0.5</v>
      </c>
      <c r="E11" s="146" t="s">
        <v>151</v>
      </c>
    </row>
    <row r="12" spans="1:5" s="138" customFormat="1" ht="49" customHeight="1">
      <c r="A12" s="139" t="s">
        <v>152</v>
      </c>
      <c r="B12" s="143">
        <v>18.600000000000001</v>
      </c>
      <c r="C12" s="143">
        <v>21985.20</v>
      </c>
      <c r="D12" s="144">
        <v>0.5</v>
      </c>
      <c r="E12" s="146" t="s">
        <v>153</v>
      </c>
    </row>
    <row r="13" spans="1:5" s="138" customFormat="1" ht="30.5" customHeight="1" thickBot="1">
      <c r="A13" s="147" t="s">
        <v>154</v>
      </c>
      <c r="B13" s="148">
        <v>44.986277000000001</v>
      </c>
      <c r="C13" s="148">
        <v>53196.640350000001</v>
      </c>
      <c r="D13" s="149">
        <v>1.1000000000000001</v>
      </c>
      <c r="E13" s="150" t="s">
        <v>155</v>
      </c>
    </row>
    <row r="14" spans="1:5" ht="37.5" customHeight="1" thickTop="1" thickBot="1">
      <c r="A14" s="151" t="s">
        <v>134</v>
      </c>
      <c r="B14" s="152">
        <f>SUM(B6:B13)</f>
        <v>3765.2926350000002</v>
      </c>
      <c r="C14" s="152">
        <f>SUM(C6:C13)</f>
        <v>4628969.0016659992</v>
      </c>
      <c r="D14" s="153">
        <v>100</v>
      </c>
      <c r="E14" s="154" t="s">
        <v>31</v>
      </c>
    </row>
    <row r="15" ht="81" customHeight="1" thickTop="1"/>
  </sheetData>
  <sheetProtection/>
  <mergeCells count="4">
    <mergeCell ref="A1:E1"/>
    <mergeCell ref="A2:E2"/>
    <mergeCell ref="A4:A5"/>
    <mergeCell ref="E4:E5"/>
  </mergeCells>
  <printOptions horizontalCentered="1"/>
  <pageMargins left="0.7086614173228347" right="0.7086614173228347" top="0.7480314960629921" bottom="0.7480314960629921" header="0.31496062992125984" footer="0.31496062992125984"/>
  <pageSetup firstPageNumber="15" useFirstPageNumber="1" horizontalDpi="300" verticalDpi="300" orientation="landscape" paperSize="1" scale="95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28280c5-87a1-461e-8718-f63b3ddf8f9a}">
  <dimension ref="A1:M18"/>
  <sheetViews>
    <sheetView rightToLeft="1" workbookViewId="0" topLeftCell="A1">
      <selection pane="topLeft" activeCell="A1" sqref="A1:M1"/>
    </sheetView>
  </sheetViews>
  <sheetFormatPr defaultColWidth="10.003348214285714" defaultRowHeight="12.5" customHeight="1"/>
  <cols>
    <col min="1" max="1" width="22.142857142857142" style="81" customWidth="1"/>
    <col min="2" max="2" width="13.142857142857142" style="82" customWidth="1"/>
    <col min="3" max="3" width="15.857142857142858" style="82" customWidth="1"/>
    <col min="4" max="4" width="9.428571428571429" style="82" customWidth="1"/>
    <col min="5" max="5" width="9" style="82" customWidth="1"/>
    <col min="6" max="6" width="8.428571428571429" style="82" customWidth="1"/>
    <col min="7" max="7" width="9" style="82" customWidth="1"/>
    <col min="8" max="8" width="11.857142857142858" style="82" customWidth="1"/>
    <col min="9" max="9" width="15.142857142857142" style="82" customWidth="1"/>
    <col min="10" max="10" width="12.428571428571429" style="82" customWidth="1"/>
    <col min="11" max="11" width="16.142857142857142" style="82" customWidth="1"/>
    <col min="12" max="12" width="11.142857142857142" style="83" customWidth="1"/>
    <col min="13" max="13" width="18.857142857142858" style="84" customWidth="1"/>
    <col min="14" max="16384" width="10" style="82"/>
  </cols>
  <sheetData>
    <row r="1" spans="1:13" s="44" customFormat="1" ht="19.5" customHeight="1">
      <c r="A1" s="45" t="s">
        <v>12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44" customFormat="1" ht="16.5" customHeight="1">
      <c r="A2" s="46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7" customFormat="1" ht="14.25" customHeight="1">
      <c r="A3" s="48" t="s">
        <v>33</v>
      </c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1" t="s">
        <v>34</v>
      </c>
    </row>
    <row r="4" spans="1:13" s="52" customFormat="1" ht="23.25" customHeight="1">
      <c r="A4" s="53" t="s">
        <v>35</v>
      </c>
      <c r="B4" s="54" t="s">
        <v>36</v>
      </c>
      <c r="C4" s="54"/>
      <c r="D4" s="54" t="s">
        <v>37</v>
      </c>
      <c r="E4" s="54"/>
      <c r="F4" s="54" t="s">
        <v>38</v>
      </c>
      <c r="G4" s="54"/>
      <c r="H4" s="54" t="s">
        <v>39</v>
      </c>
      <c r="I4" s="54"/>
      <c r="J4" s="54" t="s">
        <v>40</v>
      </c>
      <c r="K4" s="54"/>
      <c r="L4" s="54" t="s">
        <v>41</v>
      </c>
      <c r="M4" s="53" t="s">
        <v>42</v>
      </c>
    </row>
    <row r="5" spans="1:13" s="52" customFormat="1" ht="21" customHeight="1">
      <c r="A5" s="55"/>
      <c r="B5" s="54" t="s">
        <v>43</v>
      </c>
      <c r="C5" s="54"/>
      <c r="D5" s="54" t="s">
        <v>44</v>
      </c>
      <c r="E5" s="54"/>
      <c r="F5" s="54" t="s">
        <v>45</v>
      </c>
      <c r="G5" s="54"/>
      <c r="H5" s="54" t="s">
        <v>46</v>
      </c>
      <c r="I5" s="54"/>
      <c r="J5" s="54" t="s">
        <v>47</v>
      </c>
      <c r="K5" s="54"/>
      <c r="L5" s="56" t="s">
        <v>48</v>
      </c>
      <c r="M5" s="55"/>
    </row>
    <row r="6" spans="1:13" s="52" customFormat="1" ht="36" customHeight="1">
      <c r="A6" s="57"/>
      <c r="B6" s="58" t="s">
        <v>49</v>
      </c>
      <c r="C6" s="58" t="s">
        <v>50</v>
      </c>
      <c r="D6" s="58" t="s">
        <v>49</v>
      </c>
      <c r="E6" s="58" t="s">
        <v>50</v>
      </c>
      <c r="F6" s="58" t="s">
        <v>49</v>
      </c>
      <c r="G6" s="58" t="s">
        <v>50</v>
      </c>
      <c r="H6" s="58" t="s">
        <v>49</v>
      </c>
      <c r="I6" s="58" t="s">
        <v>50</v>
      </c>
      <c r="J6" s="58" t="s">
        <v>49</v>
      </c>
      <c r="K6" s="58" t="s">
        <v>50</v>
      </c>
      <c r="L6" s="59"/>
      <c r="M6" s="57"/>
    </row>
    <row r="7" spans="1:13" s="60" customFormat="1" ht="44" customHeight="1">
      <c r="A7" s="61" t="s">
        <v>51</v>
      </c>
      <c r="B7" s="62">
        <v>0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84000</v>
      </c>
      <c r="I7" s="62">
        <v>99288000</v>
      </c>
      <c r="J7" s="62">
        <v>84000</v>
      </c>
      <c r="K7" s="62">
        <v>99288000</v>
      </c>
      <c r="L7" s="63"/>
      <c r="M7" s="64" t="s">
        <v>52</v>
      </c>
    </row>
    <row r="8" spans="1:13" s="60" customFormat="1" ht="49.5" customHeight="1">
      <c r="A8" s="65" t="s">
        <v>53</v>
      </c>
      <c r="B8" s="66">
        <v>0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6600</v>
      </c>
      <c r="I8" s="66">
        <v>7801200</v>
      </c>
      <c r="J8" s="66">
        <v>6600</v>
      </c>
      <c r="K8" s="66">
        <v>7801200</v>
      </c>
      <c r="L8" s="67"/>
      <c r="M8" s="68" t="s">
        <v>54</v>
      </c>
    </row>
    <row r="9" spans="1:13" s="60" customFormat="1" ht="33" customHeight="1">
      <c r="A9" s="65" t="s">
        <v>55</v>
      </c>
      <c r="B9" s="66">
        <v>0</v>
      </c>
      <c r="C9" s="66">
        <v>0</v>
      </c>
      <c r="D9" s="66">
        <v>0</v>
      </c>
      <c r="E9" s="66">
        <v>0</v>
      </c>
      <c r="F9" s="66">
        <v>0</v>
      </c>
      <c r="G9" s="66">
        <v>0</v>
      </c>
      <c r="H9" s="66">
        <v>18600000</v>
      </c>
      <c r="I9" s="66">
        <v>21985200000</v>
      </c>
      <c r="J9" s="66">
        <v>18600000</v>
      </c>
      <c r="K9" s="66">
        <v>21985200000</v>
      </c>
      <c r="L9" s="67"/>
      <c r="M9" s="68" t="s">
        <v>56</v>
      </c>
    </row>
    <row r="10" spans="1:13" s="60" customFormat="1" ht="47.5" customHeight="1">
      <c r="A10" s="65" t="s">
        <v>57</v>
      </c>
      <c r="B10" s="66">
        <v>3336416622</v>
      </c>
      <c r="C10" s="66">
        <v>4121710781364</v>
      </c>
      <c r="D10" s="66">
        <v>0</v>
      </c>
      <c r="E10" s="66">
        <v>0</v>
      </c>
      <c r="F10" s="66">
        <v>0</v>
      </c>
      <c r="G10" s="66">
        <v>0</v>
      </c>
      <c r="H10" s="66">
        <v>269113040</v>
      </c>
      <c r="I10" s="66">
        <v>318091613280</v>
      </c>
      <c r="J10" s="66">
        <v>3605529662</v>
      </c>
      <c r="K10" s="66">
        <v>4439802394644</v>
      </c>
      <c r="L10" s="67"/>
      <c r="M10" s="68" t="s">
        <v>58</v>
      </c>
    </row>
    <row r="11" spans="1:13" s="60" customFormat="1" ht="55.5" customHeight="1">
      <c r="A11" s="65" t="s">
        <v>59</v>
      </c>
      <c r="B11" s="66">
        <v>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  <c r="H11" s="66">
        <v>34035513</v>
      </c>
      <c r="I11" s="66">
        <v>40533888366</v>
      </c>
      <c r="J11" s="66">
        <v>34035513</v>
      </c>
      <c r="K11" s="66">
        <v>40533888366</v>
      </c>
      <c r="L11" s="67"/>
      <c r="M11" s="68" t="s">
        <v>60</v>
      </c>
    </row>
    <row r="12" spans="1:13" s="60" customFormat="1" ht="33.25" customHeight="1">
      <c r="A12" s="65" t="s">
        <v>61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94712708</v>
      </c>
      <c r="I12" s="66">
        <v>111950420856</v>
      </c>
      <c r="J12" s="66">
        <v>94712708</v>
      </c>
      <c r="K12" s="66">
        <v>111950420856</v>
      </c>
      <c r="L12" s="67"/>
      <c r="M12" s="68" t="s">
        <v>62</v>
      </c>
    </row>
    <row r="13" spans="1:13" s="60" customFormat="1" ht="52" customHeight="1">
      <c r="A13" s="65" t="s">
        <v>63</v>
      </c>
      <c r="B13" s="66">
        <v>0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  <c r="H13" s="66">
        <v>1820500</v>
      </c>
      <c r="I13" s="66">
        <v>2151831000</v>
      </c>
      <c r="J13" s="66">
        <v>1820500</v>
      </c>
      <c r="K13" s="66">
        <v>2151831000</v>
      </c>
      <c r="L13" s="67"/>
      <c r="M13" s="68" t="s">
        <v>64</v>
      </c>
    </row>
    <row r="14" spans="1:13" s="60" customFormat="1" ht="46" customHeight="1">
      <c r="A14" s="65" t="s">
        <v>65</v>
      </c>
      <c r="B14" s="66">
        <v>0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  <c r="H14" s="66">
        <v>10333652</v>
      </c>
      <c r="I14" s="66">
        <v>12237237600</v>
      </c>
      <c r="J14" s="66">
        <v>10333652</v>
      </c>
      <c r="K14" s="66">
        <v>12237237600</v>
      </c>
      <c r="L14" s="67"/>
      <c r="M14" s="68" t="s">
        <v>64</v>
      </c>
    </row>
    <row r="15" spans="1:13" s="60" customFormat="1" ht="33" customHeight="1">
      <c r="A15" s="65" t="s">
        <v>66</v>
      </c>
      <c r="B15" s="66">
        <v>0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143000</v>
      </c>
      <c r="I15" s="69">
        <v>169026000</v>
      </c>
      <c r="J15" s="66">
        <v>143000</v>
      </c>
      <c r="K15" s="66">
        <v>169026000</v>
      </c>
      <c r="L15" s="67"/>
      <c r="M15" s="68" t="s">
        <v>67</v>
      </c>
    </row>
    <row r="16" spans="1:13" s="60" customFormat="1" ht="37.5" customHeight="1" thickBot="1">
      <c r="A16" s="70" t="s">
        <v>68</v>
      </c>
      <c r="B16" s="71">
        <v>0</v>
      </c>
      <c r="C16" s="71">
        <v>0</v>
      </c>
      <c r="D16" s="72">
        <v>0</v>
      </c>
      <c r="E16" s="71">
        <v>0</v>
      </c>
      <c r="F16" s="71">
        <v>0</v>
      </c>
      <c r="G16" s="71">
        <v>0</v>
      </c>
      <c r="H16" s="71">
        <v>27000</v>
      </c>
      <c r="I16" s="71">
        <v>31914000</v>
      </c>
      <c r="J16" s="71">
        <v>27000</v>
      </c>
      <c r="K16" s="71">
        <v>31914000</v>
      </c>
      <c r="L16" s="73"/>
      <c r="M16" s="74" t="s">
        <v>67</v>
      </c>
    </row>
    <row r="17" spans="1:13" s="60" customFormat="1" ht="28" customHeight="1" thickTop="1" thickBot="1">
      <c r="A17" s="75"/>
      <c r="B17" s="76">
        <f>SUM(B7:B16)</f>
        <v>3336416622</v>
      </c>
      <c r="C17" s="76">
        <f t="shared" si="0" ref="C17:K17">SUM(C65543:C65552)</f>
        <v>4121710781364</v>
      </c>
      <c r="D17" s="76">
        <f t="shared" si="0"/>
        <v>0</v>
      </c>
      <c r="E17" s="76">
        <f t="shared" si="0"/>
        <v>0</v>
      </c>
      <c r="F17" s="76">
        <f t="shared" si="0"/>
        <v>0</v>
      </c>
      <c r="G17" s="76">
        <f t="shared" si="0"/>
        <v>0</v>
      </c>
      <c r="H17" s="76">
        <f t="shared" si="0"/>
        <v>428876013</v>
      </c>
      <c r="I17" s="76">
        <f t="shared" si="0"/>
        <v>507258220302</v>
      </c>
      <c r="J17" s="76">
        <f t="shared" si="0"/>
        <v>3765292635</v>
      </c>
      <c r="K17" s="76">
        <f t="shared" si="0"/>
        <v>4628969001666</v>
      </c>
      <c r="L17" s="77"/>
      <c r="M17" s="78"/>
    </row>
    <row r="18" spans="1:13" s="60" customFormat="1" ht="13" thickTop="1">
      <c r="A18" s="79"/>
      <c r="M18" s="80"/>
    </row>
  </sheetData>
  <sheetProtection/>
  <mergeCells count="16">
    <mergeCell ref="J5:K5"/>
    <mergeCell ref="L5:L6"/>
    <mergeCell ref="A1:M1"/>
    <mergeCell ref="A2:M2"/>
    <mergeCell ref="D3:L3"/>
    <mergeCell ref="A4:A6"/>
    <mergeCell ref="D4:E4"/>
    <mergeCell ref="F4:G4"/>
    <mergeCell ref="J4:K4"/>
    <mergeCell ref="M4:M6"/>
    <mergeCell ref="B4:C4"/>
    <mergeCell ref="B5:C5"/>
    <mergeCell ref="D5:E5"/>
    <mergeCell ref="H4:I4"/>
    <mergeCell ref="H5:I5"/>
    <mergeCell ref="F5:G5"/>
  </mergeCells>
  <pageMargins left="0.7086614173228347" right="0.7086614173228347" top="0.7480314960629921" bottom="0.7480314960629921" header="0.31496062992125984" footer="0.31496062992125984"/>
  <pageSetup horizontalDpi="300" verticalDpi="300" orientation="landscape" paperSize="1" scale="9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09da17-0848-4225-a460-ce236855e1f4}">
  <sheetPr>
    <tabColor theme="2" tint="-0.4999699890613556"/>
  </sheetPr>
  <dimension ref="A1:G19"/>
  <sheetViews>
    <sheetView rightToLeft="1" view="pageBreakPreview" zoomScale="60" zoomScaleNormal="70" workbookViewId="0" topLeftCell="A1">
      <selection pane="topLeft" activeCell="A4" sqref="A4:IV4"/>
    </sheetView>
  </sheetViews>
  <sheetFormatPr defaultRowHeight="12.5" customHeight="1"/>
  <cols>
    <col min="1" max="1" width="7.857142857142857" style="3" customWidth="1"/>
    <col min="2" max="2" width="21.142857142857142" style="3" customWidth="1"/>
    <col min="3" max="3" width="23.428571428571427" style="3" customWidth="1"/>
    <col min="4" max="4" width="24.857142857142858" style="3" customWidth="1"/>
    <col min="5" max="5" width="17.857142857142858" style="3" customWidth="1"/>
    <col min="6" max="6" width="28.142857142857142" style="3" customWidth="1"/>
    <col min="7" max="16384" width="9.142857142857142" style="3" customWidth="1"/>
  </cols>
  <sheetData>
    <row r="1" spans="1:6" ht="24.5" customHeight="1">
      <c r="A1" s="2" t="s">
        <v>156</v>
      </c>
      <c r="B1" s="2"/>
      <c r="C1" s="2"/>
      <c r="D1" s="2"/>
      <c r="E1" s="2"/>
      <c r="F1" s="2"/>
    </row>
    <row r="2" spans="1:6" ht="17.5">
      <c r="A2" s="2" t="s">
        <v>157</v>
      </c>
      <c r="B2" s="2"/>
      <c r="C2" s="2"/>
      <c r="D2" s="2"/>
      <c r="E2" s="2"/>
      <c r="F2" s="2"/>
    </row>
    <row r="3" spans="1:6" ht="10.5" customHeight="1">
      <c r="A3" s="157"/>
      <c r="B3" s="157"/>
      <c r="C3" s="157"/>
      <c r="D3" s="157"/>
      <c r="E3" s="157"/>
      <c r="F3" s="157"/>
    </row>
    <row r="4" spans="1:7" ht="16" customHeight="1" thickBot="1">
      <c r="A4" s="86"/>
      <c r="B4" s="86"/>
      <c r="C4" s="87"/>
      <c r="D4" s="86"/>
      <c r="E4" s="86"/>
      <c r="F4" s="86"/>
      <c r="G4" s="89"/>
    </row>
    <row r="5" spans="1:6" ht="13" customHeight="1" thickTop="1">
      <c r="A5" s="158" t="s">
        <v>158</v>
      </c>
      <c r="B5" s="158" t="s">
        <v>159</v>
      </c>
      <c r="C5" s="159" t="s">
        <v>160</v>
      </c>
      <c r="D5" s="159" t="s">
        <v>74</v>
      </c>
      <c r="E5" s="160" t="s">
        <v>161</v>
      </c>
      <c r="F5" s="158" t="s">
        <v>162</v>
      </c>
    </row>
    <row r="6" spans="1:6" ht="12.5" customHeight="1">
      <c r="A6" s="161"/>
      <c r="B6" s="161"/>
      <c r="C6" s="162"/>
      <c r="D6" s="162"/>
      <c r="E6" s="163"/>
      <c r="F6" s="161"/>
    </row>
    <row r="7" spans="1:6" ht="36.5" customHeight="1" thickBot="1">
      <c r="A7" s="164"/>
      <c r="B7" s="164"/>
      <c r="C7" s="165" t="s">
        <v>6</v>
      </c>
      <c r="D7" s="166" t="s">
        <v>7</v>
      </c>
      <c r="E7" s="167" t="s">
        <v>48</v>
      </c>
      <c r="F7" s="164"/>
    </row>
    <row r="8" spans="1:6" ht="27" customHeight="1" thickTop="1">
      <c r="A8" s="168">
        <v>1</v>
      </c>
      <c r="B8" s="168" t="s">
        <v>163</v>
      </c>
      <c r="C8" s="169">
        <v>11.70</v>
      </c>
      <c r="D8" s="169">
        <v>13822.80</v>
      </c>
      <c r="E8" s="170">
        <f>D8/D19*100</f>
        <v>0.29861509117905088</v>
      </c>
      <c r="F8" s="168" t="s">
        <v>164</v>
      </c>
    </row>
    <row r="9" spans="1:6" ht="23.5" customHeight="1">
      <c r="A9" s="171">
        <v>2</v>
      </c>
      <c r="B9" s="171" t="s">
        <v>165</v>
      </c>
      <c r="C9" s="172">
        <v>9.1999999999999993</v>
      </c>
      <c r="D9" s="172">
        <v>10868.80</v>
      </c>
      <c r="E9" s="173">
        <f>D9/D19*100</f>
        <v>0.23479958496157566</v>
      </c>
      <c r="F9" s="171" t="s">
        <v>166</v>
      </c>
    </row>
    <row r="10" spans="1:6" ht="23.5" customHeight="1">
      <c r="A10" s="171">
        <v>4</v>
      </c>
      <c r="B10" s="171" t="s">
        <v>167</v>
      </c>
      <c r="C10" s="172">
        <v>727.70</v>
      </c>
      <c r="D10" s="172">
        <v>921008.70</v>
      </c>
      <c r="E10" s="173">
        <f>D10/D19*100</f>
        <v>19.896627089099105</v>
      </c>
      <c r="F10" s="171" t="s">
        <v>168</v>
      </c>
    </row>
    <row r="11" spans="1:6" ht="23.5" customHeight="1">
      <c r="A11" s="171">
        <v>5</v>
      </c>
      <c r="B11" s="171" t="s">
        <v>169</v>
      </c>
      <c r="C11" s="172">
        <v>11</v>
      </c>
      <c r="D11" s="172">
        <v>13002</v>
      </c>
      <c r="E11" s="173">
        <f>D11/D19*100</f>
        <v>0.28088328092065429</v>
      </c>
      <c r="F11" s="171" t="s">
        <v>170</v>
      </c>
    </row>
    <row r="12" spans="1:6" ht="23.5" customHeight="1">
      <c r="A12" s="171">
        <v>10</v>
      </c>
      <c r="B12" s="171" t="s">
        <v>171</v>
      </c>
      <c r="C12" s="172">
        <v>0.30</v>
      </c>
      <c r="D12" s="172">
        <v>295.5</v>
      </c>
      <c r="E12" s="173">
        <f>D12/D19*100</f>
        <v>0.0063837109300148688</v>
      </c>
      <c r="F12" s="171" t="s">
        <v>172</v>
      </c>
    </row>
    <row r="13" spans="1:6" ht="23.5" customHeight="1">
      <c r="A13" s="171">
        <v>18</v>
      </c>
      <c r="B13" s="171" t="s">
        <v>173</v>
      </c>
      <c r="C13" s="172">
        <v>1</v>
      </c>
      <c r="D13" s="172">
        <v>1171.4000000000001</v>
      </c>
      <c r="E13" s="173">
        <v>0.02</v>
      </c>
      <c r="F13" s="171" t="s">
        <v>174</v>
      </c>
    </row>
    <row r="14" spans="1:6" ht="23.5" customHeight="1">
      <c r="A14" s="171">
        <v>21</v>
      </c>
      <c r="B14" s="171" t="s">
        <v>175</v>
      </c>
      <c r="C14" s="172">
        <v>0.10</v>
      </c>
      <c r="D14" s="172">
        <v>66.20</v>
      </c>
      <c r="E14" s="173">
        <f>D14/D19*100</f>
        <v>0.0014301240729847186</v>
      </c>
      <c r="F14" s="171" t="s">
        <v>176</v>
      </c>
    </row>
    <row r="15" spans="1:6" ht="23.5" customHeight="1">
      <c r="A15" s="171">
        <v>26</v>
      </c>
      <c r="B15" s="171" t="s">
        <v>177</v>
      </c>
      <c r="C15" s="172">
        <v>3002.70</v>
      </c>
      <c r="D15" s="172">
        <v>3666661.20</v>
      </c>
      <c r="E15" s="173">
        <f>D15/D19*100</f>
        <v>79.211185039260371</v>
      </c>
      <c r="F15" s="171" t="s">
        <v>178</v>
      </c>
    </row>
    <row r="16" spans="1:6" ht="23.5" customHeight="1">
      <c r="A16" s="171">
        <v>27</v>
      </c>
      <c r="B16" s="171" t="s">
        <v>179</v>
      </c>
      <c r="C16" s="172">
        <v>0.30</v>
      </c>
      <c r="D16" s="172">
        <v>369.40</v>
      </c>
      <c r="E16" s="173">
        <f>D16/D19*100</f>
        <v>0.0079801787395854234</v>
      </c>
      <c r="F16" s="171" t="s">
        <v>180</v>
      </c>
    </row>
    <row r="17" spans="1:6" ht="23.5" customHeight="1">
      <c r="A17" s="171">
        <v>38</v>
      </c>
      <c r="B17" s="171" t="s">
        <v>181</v>
      </c>
      <c r="C17" s="173">
        <v>0.04</v>
      </c>
      <c r="D17" s="172">
        <v>63.40</v>
      </c>
      <c r="E17" s="173">
        <f>D17/D19*100</f>
        <v>0.0013696354414989601</v>
      </c>
      <c r="F17" s="171" t="s">
        <v>182</v>
      </c>
    </row>
    <row r="18" spans="1:6" ht="25" customHeight="1" thickBot="1">
      <c r="A18" s="168">
        <v>39</v>
      </c>
      <c r="B18" s="168" t="s">
        <v>183</v>
      </c>
      <c r="C18" s="169">
        <v>1.30</v>
      </c>
      <c r="D18" s="169">
        <v>1639.60</v>
      </c>
      <c r="E18" s="170">
        <f>D18/D19*100</f>
        <v>0.035420414351446293</v>
      </c>
      <c r="F18" s="168" t="s">
        <v>184</v>
      </c>
    </row>
    <row r="19" spans="1:6" s="115" customFormat="1" ht="24" customHeight="1" thickTop="1" thickBot="1">
      <c r="A19" s="116" t="s">
        <v>134</v>
      </c>
      <c r="B19" s="117"/>
      <c r="C19" s="117">
        <f>SUM(C8:C18)</f>
        <v>3765.3400000000001</v>
      </c>
      <c r="D19" s="117">
        <f>SUM(D8:D18)</f>
        <v>4628969</v>
      </c>
      <c r="E19" s="118">
        <f>SUM(E8:E18)</f>
        <v>99.994694148956299</v>
      </c>
      <c r="F19" s="116" t="s">
        <v>31</v>
      </c>
    </row>
    <row r="20" ht="13" thickTop="1"/>
  </sheetData>
  <sheetProtection/>
  <mergeCells count="8">
    <mergeCell ref="A1:F1"/>
    <mergeCell ref="C5:C6"/>
    <mergeCell ref="D5:D6"/>
    <mergeCell ref="A2:F2"/>
    <mergeCell ref="F5:F7"/>
    <mergeCell ref="B5:B7"/>
    <mergeCell ref="A5:A7"/>
    <mergeCell ref="E5:E6"/>
  </mergeCells>
  <printOptions horizontalCentered="1"/>
  <pageMargins left="0.7086614173228347" right="0.7086614173228347" top="0.7480314960629921" bottom="0.7480314960629921" header="0.31496062992125984" footer="0.31496062992125984"/>
  <pageSetup firstPageNumber="11" useFirstPageNumber="1" horizontalDpi="300" verticalDpi="300" orientation="landscape" paperSiz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اجمالي</vt:lpstr>
      <vt:lpstr>Sheet6</vt:lpstr>
      <vt:lpstr>حسب المناطق</vt:lpstr>
      <vt:lpstr>Sheet6 (2)</vt:lpstr>
      <vt:lpstr>اجمالي (2)</vt:lpstr>
      <vt:lpstr>Sheet6 (3)</vt:lpstr>
      <vt:lpstr>اهم السلع</vt:lpstr>
      <vt:lpstr>Sheet6 (4)</vt:lpstr>
      <vt:lpstr>منافذ الحدودية</vt:lpstr>
      <vt:lpstr>Sheet6 (5)</vt:lpstr>
      <vt:lpstr>اهم الشركاء</vt:lpstr>
      <vt:lpstr>Sheet6 (6)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